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2005 a 2010\2005\REL-GESTÃO\"/>
    </mc:Choice>
  </mc:AlternateContent>
  <bookViews>
    <workbookView xWindow="5715" yWindow="-15" windowWidth="6240" windowHeight="6210" tabRatio="653"/>
  </bookViews>
  <sheets>
    <sheet name="ANEXO I" sheetId="21" r:id="rId1"/>
  </sheets>
  <definedNames>
    <definedName name="_xlnm.Print_Area" localSheetId="0">'ANEXO I'!$A$1:$B$48</definedName>
  </definedNames>
  <calcPr calcId="152511"/>
</workbook>
</file>

<file path=xl/calcChain.xml><?xml version="1.0" encoding="utf-8"?>
<calcChain xmlns="http://schemas.openxmlformats.org/spreadsheetml/2006/main">
  <c r="B22" i="21" l="1"/>
  <c r="B21" i="21" s="1"/>
  <c r="B33" i="21" s="1"/>
  <c r="B35" i="21" s="1"/>
  <c r="B23" i="21"/>
  <c r="B25" i="21"/>
  <c r="B24" i="21" s="1"/>
  <c r="B27" i="21"/>
  <c r="B28" i="21"/>
  <c r="B30" i="21"/>
  <c r="B32" i="21"/>
  <c r="B31" i="21" s="1"/>
  <c r="B36" i="21"/>
  <c r="B37" i="21"/>
</calcChain>
</file>

<file path=xl/sharedStrings.xml><?xml version="1.0" encoding="utf-8"?>
<sst xmlns="http://schemas.openxmlformats.org/spreadsheetml/2006/main" count="38" uniqueCount="38">
  <si>
    <t>CÂMARA DOS DEPUTADOS</t>
  </si>
  <si>
    <t>RELATÓRIO DE GESTÃO FISCAL</t>
  </si>
  <si>
    <t>Pessoal Ativo</t>
  </si>
  <si>
    <t>Pessoal Inativo e Pensionistas</t>
  </si>
  <si>
    <t>Diretor-Geral</t>
  </si>
  <si>
    <t>SÉRGIO SAMPAIO CONTREIRAS DE ALMEIDA</t>
  </si>
  <si>
    <t>R$ Milhares</t>
  </si>
  <si>
    <t>DESPESA LIQUIDADA</t>
  </si>
  <si>
    <t xml:space="preserve"> DESPESA LÍQUIDA COM PESSOAL (I)</t>
  </si>
  <si>
    <t>UNIÃO - PODER LEGISLATIVO</t>
  </si>
  <si>
    <t>ORÇAMENTOS FISCAL E DA SEGURIDADE SOCIAL</t>
  </si>
  <si>
    <t xml:space="preserve">DEMONSTRATIVO DA DESPESA COM  PESSOAL </t>
  </si>
  <si>
    <t>DESPESA COM  PESSOAL</t>
  </si>
  <si>
    <t xml:space="preserve"> LIMITE PRUDENCIAL (§ único, art. 22 da  LRF) - 95% DO LIMITE MÁXIMO  -  (1,149500%)</t>
  </si>
  <si>
    <t>(-) Despesas não Computadas (art. 19, § 1º da LRF)</t>
  </si>
  <si>
    <t>Decorrentes de Decisão Judicial</t>
  </si>
  <si>
    <t>Despesas de Exercícios Anteriores</t>
  </si>
  <si>
    <t>Inativos e Pensionistas com Recursos Vinculados</t>
  </si>
  <si>
    <r>
      <t xml:space="preserve"> LIMITE MÁXIMO (incisos I, II e III, art. 20 da LRF)</t>
    </r>
    <r>
      <rPr>
        <b/>
        <sz val="12"/>
        <color indexed="10"/>
        <rFont val="Times New Roman"/>
        <family val="1"/>
      </rPr>
      <t xml:space="preserve">  </t>
    </r>
    <r>
      <rPr>
        <b/>
        <sz val="12"/>
        <rFont val="Times New Roman"/>
        <family val="1"/>
      </rPr>
      <t>-  (1,210000%)</t>
    </r>
  </si>
  <si>
    <t>(1) Soma do saldo da conta 3.3.1.90.11.42 até agosto de 2004 e, a partir de setembro, da conta 3.3.1.90.94.01, em atendimento à Portaria/ STN 470/04;</t>
  </si>
  <si>
    <t>(2) Inclui os reflexos sobre proventos de aposentadoria e pensões, conforme art. 40 da CF/88, registrados nas contas 3.3.1.90.01.99 e 3.3.1.90.03.99.</t>
  </si>
  <si>
    <t xml:space="preserve">                               Secretário de Controle Interno                                             Diretor de Finanças, Orçamento e Contabilidade    </t>
  </si>
  <si>
    <t>(Anexo 1 - Portaria nº    , de     /   /2005)</t>
  </si>
  <si>
    <t>TOTAL DA DESPESA COM PESSOAL PARA FINS DE APURAÇÃO DO LIMITE - TDP (IV) = (I + II + III)</t>
  </si>
  <si>
    <t xml:space="preserve"> RECEITA CORRENTE LÍQUIDA - RCL (V)</t>
  </si>
  <si>
    <t xml:space="preserve">  % do TOTAL DA DESPESA COM PESSOAL PARA FINS DE APURAÇÃO DO LIMITE - TDP sobre a RCL (IV / V) x 100</t>
  </si>
  <si>
    <t>(3) Valores referentes à movimentação financeira concedida ao RPPS relativos à contribuição patronal.</t>
  </si>
  <si>
    <t>OUTRAS DESPESAS DE  PESSOAL DECORRENTES DE CONTRATOS DE TERCEIRIZAÇÃO (art. 18, § 1º da LRF) (II)</t>
  </si>
  <si>
    <t xml:space="preserve">       Contribuições Patronais</t>
  </si>
  <si>
    <t>Convocação Extraordinária (inciso II, § 6º, art. 57 da CF)</t>
  </si>
  <si>
    <t>ALEXIS SALES DE PAULA E SOUZA                                                EVANDRO LOPES COSTA</t>
  </si>
  <si>
    <t>Indenizações por Demissão e Incentivos à Demissão Voluntária</t>
  </si>
  <si>
    <t xml:space="preserve"> REPASSES PREVIDENCIÁRIOS AO REGIME PRÓPRIO DE PREVIDÊNCIA SOCIAL (III)</t>
  </si>
  <si>
    <t xml:space="preserve">LRF, art. 55, inciso I, alínea "a" - Anexo </t>
  </si>
  <si>
    <t>Economista CORECON 11ª Região - 5817                                           Contador CRC/DF - 007504/0-8</t>
  </si>
  <si>
    <t>SETEMBRO/2004 A AGOSTO/2005</t>
  </si>
  <si>
    <t>Set/2004 a Ago/2005</t>
  </si>
  <si>
    <t xml:space="preserve">Fonte: SIAFI, SIGESP e Portaria STN nº 634, de 19/9/05.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</si>
</sst>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%"/>
  </numFmts>
  <fonts count="9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6"/>
      <name val="Arial"/>
      <family val="2"/>
    </font>
    <font>
      <b/>
      <sz val="12"/>
      <color indexed="10"/>
      <name val="Times New Roman"/>
      <family val="1"/>
    </font>
    <font>
      <b/>
      <sz val="14"/>
      <color indexed="14"/>
      <name val="Arial"/>
      <family val="2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justify" vertical="center"/>
    </xf>
    <xf numFmtId="49" fontId="1" fillId="0" borderId="2" xfId="0" applyNumberFormat="1" applyFont="1" applyBorder="1" applyAlignment="1">
      <alignment horizontal="left" indent="2"/>
    </xf>
    <xf numFmtId="49" fontId="1" fillId="0" borderId="2" xfId="0" applyNumberFormat="1" applyFont="1" applyBorder="1" applyAlignment="1">
      <alignment horizontal="left" indent="4"/>
    </xf>
    <xf numFmtId="0" fontId="0" fillId="0" borderId="0" xfId="0" applyAlignment="1">
      <alignment horizontal="left"/>
    </xf>
    <xf numFmtId="49" fontId="3" fillId="0" borderId="2" xfId="0" applyNumberFormat="1" applyFont="1" applyBorder="1" applyAlignment="1">
      <alignment horizontal="left"/>
    </xf>
    <xf numFmtId="3" fontId="0" fillId="0" borderId="0" xfId="0" applyNumberFormat="1"/>
    <xf numFmtId="0" fontId="5" fillId="0" borderId="0" xfId="0" applyFont="1" applyFill="1"/>
    <xf numFmtId="0" fontId="0" fillId="0" borderId="0" xfId="0" applyFill="1"/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3" fontId="1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wrapText="1"/>
    </xf>
    <xf numFmtId="49" fontId="4" fillId="2" borderId="0" xfId="0" applyNumberFormat="1" applyFont="1" applyFill="1" applyBorder="1" applyAlignment="1">
      <alignment horizontal="left" vertical="justify" indent="1"/>
    </xf>
    <xf numFmtId="0" fontId="1" fillId="0" borderId="0" xfId="0" applyFont="1" applyAlignment="1">
      <alignment horizontal="center"/>
    </xf>
    <xf numFmtId="49" fontId="4" fillId="0" borderId="9" xfId="0" applyNumberFormat="1" applyFont="1" applyBorder="1" applyAlignment="1">
      <alignment horizontal="left" vertical="justify" wrapText="1" indent="1"/>
    </xf>
    <xf numFmtId="49" fontId="4" fillId="0" borderId="0" xfId="0" applyNumberFormat="1" applyFont="1" applyBorder="1" applyAlignment="1">
      <alignment horizontal="left" vertical="justify" wrapText="1" inden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1"/>
  <sheetViews>
    <sheetView showGridLines="0" tabSelected="1" view="pageBreakPreview" zoomScale="70" zoomScaleNormal="75" workbookViewId="0">
      <selection activeCell="E32" sqref="E32"/>
    </sheetView>
  </sheetViews>
  <sheetFormatPr defaultRowHeight="12.75" x14ac:dyDescent="0.2"/>
  <cols>
    <col min="1" max="1" width="123.28515625" customWidth="1"/>
    <col min="2" max="2" width="24.42578125" customWidth="1"/>
    <col min="3" max="3" width="25.7109375" customWidth="1"/>
    <col min="5" max="5" width="17.140625" customWidth="1"/>
  </cols>
  <sheetData>
    <row r="4" spans="1:2" ht="43.5" customHeight="1" x14ac:dyDescent="0.25">
      <c r="A4" s="25"/>
      <c r="B4" s="25"/>
    </row>
    <row r="8" spans="1:2" ht="21.75" hidden="1" customHeight="1" x14ac:dyDescent="0.3">
      <c r="A8" s="9" t="s">
        <v>22</v>
      </c>
      <c r="B8" s="10"/>
    </row>
    <row r="9" spans="1:2" ht="15.75" x14ac:dyDescent="0.25">
      <c r="A9" s="27"/>
      <c r="B9" s="27"/>
    </row>
    <row r="10" spans="1:2" ht="15.75" x14ac:dyDescent="0.25">
      <c r="A10" s="27" t="s">
        <v>9</v>
      </c>
      <c r="B10" s="27"/>
    </row>
    <row r="11" spans="1:2" ht="15.75" x14ac:dyDescent="0.25">
      <c r="A11" s="27" t="s">
        <v>0</v>
      </c>
      <c r="B11" s="27"/>
    </row>
    <row r="12" spans="1:2" ht="15.75" x14ac:dyDescent="0.2">
      <c r="A12" s="31" t="s">
        <v>1</v>
      </c>
      <c r="B12" s="31"/>
    </row>
    <row r="13" spans="1:2" ht="15.75" customHeight="1" x14ac:dyDescent="0.25">
      <c r="A13" s="30" t="s">
        <v>11</v>
      </c>
      <c r="B13" s="30"/>
    </row>
    <row r="14" spans="1:2" ht="15.75" customHeight="1" x14ac:dyDescent="0.25">
      <c r="A14" s="32" t="s">
        <v>10</v>
      </c>
      <c r="B14" s="32"/>
    </row>
    <row r="15" spans="1:2" ht="15.75" customHeight="1" x14ac:dyDescent="0.25">
      <c r="A15" s="34" t="s">
        <v>35</v>
      </c>
      <c r="B15" s="34"/>
    </row>
    <row r="16" spans="1:2" ht="15.75" customHeight="1" x14ac:dyDescent="0.25">
      <c r="A16" s="19"/>
      <c r="B16" s="19"/>
    </row>
    <row r="17" spans="1:5" ht="9" customHeight="1" x14ac:dyDescent="0.25">
      <c r="A17" s="1"/>
      <c r="B17" s="1"/>
    </row>
    <row r="18" spans="1:5" ht="16.5" thickBot="1" x14ac:dyDescent="0.3">
      <c r="A18" s="1" t="s">
        <v>33</v>
      </c>
      <c r="B18" s="12" t="s">
        <v>6</v>
      </c>
      <c r="E18" s="13"/>
    </row>
    <row r="19" spans="1:5" ht="24.95" customHeight="1" thickBot="1" x14ac:dyDescent="0.25">
      <c r="A19" s="35" t="s">
        <v>12</v>
      </c>
      <c r="B19" s="14" t="s">
        <v>7</v>
      </c>
    </row>
    <row r="20" spans="1:5" ht="24.95" customHeight="1" thickBot="1" x14ac:dyDescent="0.25">
      <c r="A20" s="36"/>
      <c r="B20" s="11" t="s">
        <v>36</v>
      </c>
    </row>
    <row r="21" spans="1:5" ht="15.75" x14ac:dyDescent="0.25">
      <c r="A21" s="3" t="s">
        <v>8</v>
      </c>
      <c r="B21" s="22">
        <f>SUM(B22+B23)-B24</f>
        <v>1513685.6286599999</v>
      </c>
    </row>
    <row r="22" spans="1:5" ht="15.75" x14ac:dyDescent="0.25">
      <c r="A22" s="4" t="s">
        <v>2</v>
      </c>
      <c r="B22" s="20">
        <f>1197774694.63/1000</f>
        <v>1197774.69463</v>
      </c>
    </row>
    <row r="23" spans="1:5" ht="15.75" x14ac:dyDescent="0.25">
      <c r="A23" s="4" t="s">
        <v>3</v>
      </c>
      <c r="B23" s="20">
        <f>542827280.73/1000</f>
        <v>542827.28073</v>
      </c>
      <c r="C23" s="8"/>
    </row>
    <row r="24" spans="1:5" ht="15.75" x14ac:dyDescent="0.25">
      <c r="A24" s="4" t="s">
        <v>14</v>
      </c>
      <c r="B24" s="21">
        <f>SUM(B25:B29)</f>
        <v>226916.34669999999</v>
      </c>
      <c r="C24" s="8"/>
    </row>
    <row r="25" spans="1:5" ht="15.75" x14ac:dyDescent="0.25">
      <c r="A25" s="5" t="s">
        <v>31</v>
      </c>
      <c r="B25" s="20">
        <f>11780012.34/1000</f>
        <v>11780.012339999999</v>
      </c>
    </row>
    <row r="26" spans="1:5" ht="15.75" x14ac:dyDescent="0.25">
      <c r="A26" s="5" t="s">
        <v>15</v>
      </c>
      <c r="B26" s="20">
        <v>0</v>
      </c>
    </row>
    <row r="27" spans="1:5" ht="15.75" x14ac:dyDescent="0.25">
      <c r="A27" s="5" t="s">
        <v>16</v>
      </c>
      <c r="B27" s="20">
        <f>55219334.36/1000</f>
        <v>55219.334360000001</v>
      </c>
    </row>
    <row r="28" spans="1:5" ht="15.75" x14ac:dyDescent="0.25">
      <c r="A28" s="5" t="s">
        <v>17</v>
      </c>
      <c r="B28" s="20">
        <f>ROUNDUP(159916491/1000,0)</f>
        <v>159917</v>
      </c>
    </row>
    <row r="29" spans="1:5" ht="15.75" x14ac:dyDescent="0.25">
      <c r="A29" s="5" t="s">
        <v>29</v>
      </c>
      <c r="B29" s="20">
        <v>0</v>
      </c>
    </row>
    <row r="30" spans="1:5" ht="15.75" x14ac:dyDescent="0.25">
      <c r="A30" s="7" t="s">
        <v>27</v>
      </c>
      <c r="B30" s="21">
        <f>3537457.47/1000</f>
        <v>3537.4574700000003</v>
      </c>
    </row>
    <row r="31" spans="1:5" ht="15.75" x14ac:dyDescent="0.25">
      <c r="A31" s="7" t="s">
        <v>32</v>
      </c>
      <c r="B31" s="21">
        <f>B32</f>
        <v>58214.798430000003</v>
      </c>
    </row>
    <row r="32" spans="1:5" ht="16.5" thickBot="1" x14ac:dyDescent="0.3">
      <c r="A32" s="7" t="s">
        <v>28</v>
      </c>
      <c r="B32" s="20">
        <f>58214798.43/1000</f>
        <v>58214.798430000003</v>
      </c>
    </row>
    <row r="33" spans="1:4" ht="39.950000000000003" customHeight="1" thickBot="1" x14ac:dyDescent="0.25">
      <c r="A33" s="15" t="s">
        <v>23</v>
      </c>
      <c r="B33" s="23">
        <f>SUM(B21+B30+B32)</f>
        <v>1575437.8845599999</v>
      </c>
    </row>
    <row r="34" spans="1:4" ht="39.950000000000003" customHeight="1" thickBot="1" x14ac:dyDescent="0.25">
      <c r="A34" s="15" t="s">
        <v>24</v>
      </c>
      <c r="B34" s="24">
        <v>293138484</v>
      </c>
    </row>
    <row r="35" spans="1:4" ht="39.950000000000003" customHeight="1" thickBot="1" x14ac:dyDescent="0.25">
      <c r="A35" s="16" t="s">
        <v>25</v>
      </c>
      <c r="B35" s="37">
        <f>B33/B34</f>
        <v>5.3743809514959487E-3</v>
      </c>
    </row>
    <row r="36" spans="1:4" ht="39.950000000000003" customHeight="1" thickBot="1" x14ac:dyDescent="0.25">
      <c r="A36" s="15" t="s">
        <v>18</v>
      </c>
      <c r="B36" s="23">
        <f>B34*(1.21/100)</f>
        <v>3546975.6563999997</v>
      </c>
      <c r="C36" s="8"/>
    </row>
    <row r="37" spans="1:4" ht="39.950000000000003" customHeight="1" thickBot="1" x14ac:dyDescent="0.25">
      <c r="A37" s="15" t="s">
        <v>13</v>
      </c>
      <c r="B37" s="23">
        <f>B34*(1.1495/100)</f>
        <v>3369626.8735799999</v>
      </c>
      <c r="C37" s="8"/>
    </row>
    <row r="38" spans="1:4" ht="15.95" customHeight="1" x14ac:dyDescent="0.2">
      <c r="A38" s="28" t="s">
        <v>37</v>
      </c>
      <c r="B38" s="29"/>
    </row>
    <row r="39" spans="1:4" ht="30.75" hidden="1" customHeight="1" x14ac:dyDescent="0.2">
      <c r="A39" s="26" t="s">
        <v>19</v>
      </c>
      <c r="B39" s="26"/>
    </row>
    <row r="40" spans="1:4" ht="30.75" hidden="1" customHeight="1" x14ac:dyDescent="0.2">
      <c r="A40" s="26" t="s">
        <v>20</v>
      </c>
      <c r="B40" s="26"/>
    </row>
    <row r="41" spans="1:4" ht="29.25" hidden="1" customHeight="1" x14ac:dyDescent="0.2">
      <c r="A41" s="26" t="s">
        <v>26</v>
      </c>
      <c r="B41" s="26"/>
    </row>
    <row r="42" spans="1:4" ht="29.25" customHeight="1" x14ac:dyDescent="0.25">
      <c r="A42" s="18"/>
      <c r="B42" s="2"/>
    </row>
    <row r="43" spans="1:4" ht="15.75" x14ac:dyDescent="0.25">
      <c r="A43" s="27" t="s">
        <v>5</v>
      </c>
      <c r="B43" s="27"/>
    </row>
    <row r="44" spans="1:4" ht="15" customHeight="1" x14ac:dyDescent="0.25">
      <c r="A44" s="27" t="s">
        <v>4</v>
      </c>
      <c r="B44" s="27"/>
    </row>
    <row r="45" spans="1:4" ht="30" customHeight="1" x14ac:dyDescent="0.25">
      <c r="A45" s="2"/>
      <c r="B45" s="2"/>
    </row>
    <row r="46" spans="1:4" ht="15.75" x14ac:dyDescent="0.2">
      <c r="A46" s="33" t="s">
        <v>30</v>
      </c>
      <c r="B46" s="33"/>
      <c r="C46" s="6"/>
      <c r="D46" s="6"/>
    </row>
    <row r="47" spans="1:4" ht="13.5" customHeight="1" x14ac:dyDescent="0.2">
      <c r="A47" s="33" t="s">
        <v>21</v>
      </c>
      <c r="B47" s="33"/>
    </row>
    <row r="48" spans="1:4" ht="15.75" x14ac:dyDescent="0.2">
      <c r="A48" s="33" t="s">
        <v>34</v>
      </c>
      <c r="B48" s="33"/>
    </row>
    <row r="51" spans="1:1" x14ac:dyDescent="0.2">
      <c r="A51" s="17"/>
    </row>
  </sheetData>
  <mergeCells count="18">
    <mergeCell ref="A48:B48"/>
    <mergeCell ref="A44:B44"/>
    <mergeCell ref="A15:B15"/>
    <mergeCell ref="A41:B41"/>
    <mergeCell ref="A19:A20"/>
    <mergeCell ref="A47:B47"/>
    <mergeCell ref="A43:B43"/>
    <mergeCell ref="A46:B46"/>
    <mergeCell ref="A4:B4"/>
    <mergeCell ref="A39:B39"/>
    <mergeCell ref="A40:B40"/>
    <mergeCell ref="A9:B9"/>
    <mergeCell ref="A10:B10"/>
    <mergeCell ref="A38:B38"/>
    <mergeCell ref="A11:B11"/>
    <mergeCell ref="A13:B13"/>
    <mergeCell ref="A12:B12"/>
    <mergeCell ref="A14:B14"/>
  </mergeCells>
  <printOptions horizontalCentered="1"/>
  <pageMargins left="0.59055118110236227" right="0.19685039370078741" top="1.2204724409448819" bottom="0.39370078740157483" header="2.4409448818897639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Karlo Eric Galvão Dantas</cp:lastModifiedBy>
  <cp:lastPrinted>2005-09-20T13:53:50Z</cp:lastPrinted>
  <dcterms:created xsi:type="dcterms:W3CDTF">2000-09-07T22:20:00Z</dcterms:created>
  <dcterms:modified xsi:type="dcterms:W3CDTF">2025-04-14T14:48:25Z</dcterms:modified>
</cp:coreProperties>
</file>