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53222"/>
  <mc:AlternateContent xmlns:mc="http://schemas.openxmlformats.org/markup-compatibility/2006">
    <mc:Choice Requires="x15">
      <x15ac:absPath xmlns:x15ac="http://schemas.microsoft.com/office/spreadsheetml/2010/11/ac" url="Z:\Nuelo\2005 a 2010\2007\RGF\"/>
    </mc:Choice>
  </mc:AlternateContent>
  <bookViews>
    <workbookView xWindow="360" yWindow="75" windowWidth="11340" windowHeight="6030" tabRatio="932" activeTab="3"/>
  </bookViews>
  <sheets>
    <sheet name="Anexo I - Pessoal" sheetId="37" r:id="rId1"/>
    <sheet name="Anexo V - Disponibilidade" sheetId="38" r:id="rId2"/>
    <sheet name="Anexo VI - RP" sheetId="39" r:id="rId3"/>
    <sheet name="Anexo VII - Limites" sheetId="30" r:id="rId4"/>
  </sheets>
  <definedNames>
    <definedName name="_xlnm.Print_Area" localSheetId="0">'Anexo I - Pessoal'!$A$1:$I$50</definedName>
    <definedName name="_xlnm.Print_Area" localSheetId="1">'Anexo V - Disponibilidade'!$A$1:$D$73</definedName>
    <definedName name="_xlnm.Print_Area" localSheetId="2">'Anexo VI - RP'!$A$1:$F$49</definedName>
    <definedName name="_xlnm.Print_Area" localSheetId="3">'Anexo VII - Limites'!$A$1:$C$53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 localSheetId="3">#REF!,#REF!</definedName>
    <definedName name="Planilha_1ÁreaTotal">#REF!,#REF!</definedName>
    <definedName name="Planilha_1CabGráfico" localSheetId="3">#REF!</definedName>
    <definedName name="Planilha_1CabGráfico">#REF!</definedName>
    <definedName name="Planilha_1TítCols" localSheetId="3">#REF!,#REF!</definedName>
    <definedName name="Planilha_1TítCols">#REF!,#REF!</definedName>
    <definedName name="Planilha_1TítLins" localSheetId="3">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</definedNames>
  <calcPr calcId="152511"/>
</workbook>
</file>

<file path=xl/calcChain.xml><?xml version="1.0" encoding="utf-8"?>
<calcChain xmlns="http://schemas.openxmlformats.org/spreadsheetml/2006/main">
  <c r="I18" i="37" l="1"/>
  <c r="I17" i="37" s="1"/>
  <c r="K18" i="37"/>
  <c r="I19" i="37"/>
  <c r="H19" i="37" s="1"/>
  <c r="L19" i="37"/>
  <c r="K19" i="37" s="1"/>
  <c r="H20" i="37"/>
  <c r="H22" i="37"/>
  <c r="I24" i="37"/>
  <c r="H24" i="37" s="1"/>
  <c r="K24" i="37"/>
  <c r="L24" i="37"/>
  <c r="L26" i="37" s="1"/>
  <c r="I25" i="37"/>
  <c r="H25" i="37" s="1"/>
  <c r="L25" i="37"/>
  <c r="H30" i="37"/>
  <c r="H31" i="37"/>
  <c r="B15" i="38"/>
  <c r="D16" i="38"/>
  <c r="D15" i="38" s="1"/>
  <c r="D12" i="38" s="1"/>
  <c r="D19" i="38"/>
  <c r="B21" i="38"/>
  <c r="B12" i="38" s="1"/>
  <c r="B17" i="39"/>
  <c r="C17" i="39"/>
  <c r="D17" i="39"/>
  <c r="E17" i="39"/>
  <c r="B30" i="39"/>
  <c r="C30" i="39"/>
  <c r="D30" i="39"/>
  <c r="E30" i="39"/>
  <c r="D25" i="38" l="1"/>
  <c r="D29" i="38" s="1"/>
  <c r="B27" i="38"/>
  <c r="K25" i="37"/>
  <c r="D27" i="38"/>
  <c r="H21" i="37"/>
  <c r="I27" i="37"/>
  <c r="I21" i="37"/>
  <c r="H18" i="37"/>
  <c r="H17" i="37" s="1"/>
  <c r="H27" i="37" l="1"/>
  <c r="H29" i="37" l="1"/>
  <c r="K27" i="37"/>
</calcChain>
</file>

<file path=xl/sharedStrings.xml><?xml version="1.0" encoding="utf-8"?>
<sst xmlns="http://schemas.openxmlformats.org/spreadsheetml/2006/main" count="227" uniqueCount="130">
  <si>
    <t>RELATÓRIO DE GESTÃO FISCAL</t>
  </si>
  <si>
    <t>OPERAÇÕES DE CRÉDITO</t>
  </si>
  <si>
    <t>VALOR</t>
  </si>
  <si>
    <t>TOTAL</t>
  </si>
  <si>
    <t>DEMONSTRATIVO DA DISPONIBILIDADE DE CAIXA</t>
  </si>
  <si>
    <t>ATIVO</t>
  </si>
  <si>
    <t>PASSIVO</t>
  </si>
  <si>
    <t>ORÇAMENTOS FISCAL E DA SEGURIDADE SOCIAL</t>
  </si>
  <si>
    <t>RESTOS A PAGAR</t>
  </si>
  <si>
    <t>Inscritos</t>
  </si>
  <si>
    <t>Processados</t>
  </si>
  <si>
    <t>Não Processados</t>
  </si>
  <si>
    <t>DEMONSTRATIVO DOS RESTOS A PAGAR</t>
  </si>
  <si>
    <t xml:space="preserve">Exercícios Anteriores </t>
  </si>
  <si>
    <t>OBRIGAÇÕES FINANCEIRAS</t>
  </si>
  <si>
    <t>% SOBRE A RCL</t>
  </si>
  <si>
    <t>DEMONSTRATIVO DOS LIMITES</t>
  </si>
  <si>
    <t>Dívida Consolidada Líquida</t>
  </si>
  <si>
    <t xml:space="preserve">DEMONSTRATIVO DA DESPESA COM PESSOAL </t>
  </si>
  <si>
    <t>Do Exercício</t>
  </si>
  <si>
    <t>Limite Definido por Resolução do Senado Federal</t>
  </si>
  <si>
    <t>DESPESA COM PESSOAL</t>
  </si>
  <si>
    <t>Total das Garantias</t>
  </si>
  <si>
    <t>GARANTIAS DE VALORES</t>
  </si>
  <si>
    <t>Operações de Crédito Internas e Externas</t>
  </si>
  <si>
    <t>Operações de Crédito por Antecipação da Receita</t>
  </si>
  <si>
    <t>SUFICIÊNCIA APÓS A INSCRIÇÃO EM RESTOS A PAGAR NÃO PROCESSADOS (IV) = (II - III)</t>
  </si>
  <si>
    <t>DESTINAÇÃO DE RECURSOS</t>
  </si>
  <si>
    <t>Valor Apurado nos Demonstrativos respectivos</t>
  </si>
  <si>
    <t>Total da Despesa com Pessoal para fins de apuração do Limite - TDP</t>
  </si>
  <si>
    <t>REGIME PREVIDENCIÁRIO</t>
  </si>
  <si>
    <t>INSCRIÇÃO EM RESTOS A PAGAR NÃO PROCESSADOS DO REGIME PREVIDENCIÁRIO (VII)</t>
  </si>
  <si>
    <t xml:space="preserve">    Pessoal Ativo</t>
  </si>
  <si>
    <t xml:space="preserve">    Pessoal Inativo e Pensionistas</t>
  </si>
  <si>
    <t>DISPONIBILIDADE FINANCEIRA</t>
  </si>
  <si>
    <t xml:space="preserve">        Conta Movimento</t>
  </si>
  <si>
    <t xml:space="preserve">        Contas Vinculadas</t>
  </si>
  <si>
    <t xml:space="preserve">    Bancos</t>
  </si>
  <si>
    <t xml:space="preserve">    Caixa</t>
  </si>
  <si>
    <t xml:space="preserve">    Aplicações Financeiras</t>
  </si>
  <si>
    <t xml:space="preserve">    Outras Disponibilidades Financeiras</t>
  </si>
  <si>
    <t xml:space="preserve">    Depósitos</t>
  </si>
  <si>
    <t xml:space="preserve">    Restos a Pagar Processados</t>
  </si>
  <si>
    <t xml:space="preserve">    Outras Obrigações Financeiras</t>
  </si>
  <si>
    <t>ADMINISTRAÇÃO DIRETA</t>
  </si>
  <si>
    <t>Não Inscritos por</t>
  </si>
  <si>
    <t>Insuficiência Financeira</t>
  </si>
  <si>
    <t xml:space="preserve"> LRF, art. 48 - Anexo VII</t>
  </si>
  <si>
    <t>Limite Definido pelo Senado Federal para Operações de Crédito Internas e Externas</t>
  </si>
  <si>
    <t>Limite Definido pelo Senado Federal para Operações de Crédito por Antecipação da Receita</t>
  </si>
  <si>
    <t>RESTOS A PAGAR NÃO PROCESSADOS</t>
  </si>
  <si>
    <t>INSCRIÇÃO EM</t>
  </si>
  <si>
    <t xml:space="preserve">        Do Exercício</t>
  </si>
  <si>
    <t xml:space="preserve">        De Exercícios Anteriores</t>
  </si>
  <si>
    <t xml:space="preserve"> </t>
  </si>
  <si>
    <t>ÓRGÃO</t>
  </si>
  <si>
    <t>DESPESA BRUTA COM PESSOAL (I)</t>
  </si>
  <si>
    <t>Outras despesas de pessoal decorrentes de contratos de terceirização (art. 18, § 1º da LRF)</t>
  </si>
  <si>
    <t>DESPESAS NÃO COMPUTADAS (art. 19, § 1º da LRF) (II)</t>
  </si>
  <si>
    <t>Indenizações por Demissão e Incentivos à Demissão Voluntária</t>
  </si>
  <si>
    <t>Decorrentes de Decisão Judicial</t>
  </si>
  <si>
    <t>Despesas de Exercícios Anteriores</t>
  </si>
  <si>
    <t>Inativos e Pensionistas com Recursos Vinculados</t>
  </si>
  <si>
    <t>a Pagar Não Processados</t>
  </si>
  <si>
    <t>antes da Inscrição em Restos</t>
  </si>
  <si>
    <t>Suficiência/Insuficiência</t>
  </si>
  <si>
    <t>SUFICIÊNCIA/INSUFICIÊNCIA ANTES DA INSCRIÇÃO</t>
  </si>
  <si>
    <t>EM RESTOS A PAGAR NÃO PROCESSADOS</t>
  </si>
  <si>
    <t xml:space="preserve"> RGF - ANEXO I (LRF, art. 55, inciso I, alínea "a")</t>
  </si>
  <si>
    <t>TOTAL DA DESPESA COM PESSOAL PARA FINS DE APURAÇÃO DO LIMITE - TDP (III) = (I - II)</t>
  </si>
  <si>
    <t>RECEITA CORRENTE LÍQUIDA - RCL (IV)</t>
  </si>
  <si>
    <t>% do TOTAL DA DESPESA COM PESSOAL PARA FINS DE APURAÇÃO DO LIMITE - TDP sobre a RCL (V) = (III/IV)*100</t>
  </si>
  <si>
    <t xml:space="preserve"> RGF - ANEXO V (LRF, art. 55, Inciso III, alínea "a")</t>
  </si>
  <si>
    <t>DISPONIBILIDADE FINANCEIRA DO REGIME PREVIDENCIÁRIO</t>
  </si>
  <si>
    <t>OBRIGAÇÕES FINANCEIRAS DO REGIME PREVIDENCIÁRIO</t>
  </si>
  <si>
    <t>SUFICIÊNCIA APÓS A INSCRIÇÃO EM RESTOS A PAGAR NÃO PROCESSADOS DO REGIME PREVIDENCIÁRIO (VIII) = (VI - VII)</t>
  </si>
  <si>
    <t xml:space="preserve"> RGF - ANEXO VI (LRF, art. 55, inciso III, alínea "b")</t>
  </si>
  <si>
    <t>DESPESAS EXECUTADAS</t>
  </si>
  <si>
    <t>LIQUIDADAS</t>
  </si>
  <si>
    <t>INSCRITAS EM</t>
  </si>
  <si>
    <t xml:space="preserve"> RESTOS A PAGAR</t>
  </si>
  <si>
    <t xml:space="preserve"> PROCESSADOS</t>
  </si>
  <si>
    <t xml:space="preserve">NÃO </t>
  </si>
  <si>
    <t xml:space="preserve">INSUFICIÊNCIA ANTES DA INSCRIÇÃO EM RESTOS A PAGAR NÃO </t>
  </si>
  <si>
    <t xml:space="preserve">SUFICIÊNCIA ANTES DA INSCRIÇÃO EM RESTOS A PAGAR NÃO </t>
  </si>
  <si>
    <t>PROCESSADOS DO REGIME PREVIDENCIÁRIO (V)</t>
  </si>
  <si>
    <t>PROCESSADOS DO REGIME PREVIDENCIÁRIO (VI)</t>
  </si>
  <si>
    <t>UNIÃO - PODER LEGISLATIVO</t>
  </si>
  <si>
    <t>CÂMARA DOS DEPUTADOS</t>
  </si>
  <si>
    <t>LIMITE MÁXIMO (incisos I, II e III, art. 20 da LRF) - (1,210000%)</t>
  </si>
  <si>
    <t>LIMITE PRUDENCIAL (parágrafo único, art. 22 da LRF) - (1,149500%)</t>
  </si>
  <si>
    <t>SÉRGIO SAMPAIO CONTREIRAS DE ALMEIDA</t>
  </si>
  <si>
    <t>Diretor-Geral</t>
  </si>
  <si>
    <t>Nota: Durante o exercício, somente as despesas liquidadas são consideradas executadas. No encerramento do exercício, as despesas não liquidadas inscritas em restos a pagar não processados são também consideradas executadas. Dessa forma, para maior transparência, as despesas executadas estão segregadas em:</t>
  </si>
  <si>
    <t xml:space="preserve">          . b) Despesas empenhadas mas não liquidadas, inscritas em Restos a Pagar não processados, consideradas liquidadas no encerramento do exercício, por força do art.35, inciso II da Lei 4.320/64.</t>
  </si>
  <si>
    <t xml:space="preserve">          . a) Despesas liquidadas nos termos do art. 63 da Lei 4.320/64;</t>
  </si>
  <si>
    <t>FONTE: Receita: STN; Despesa: SIAFI</t>
  </si>
  <si>
    <t>ANTÔNIO FRANCISCO AMARAL</t>
  </si>
  <si>
    <t>Diretor Substituto de Finanças, Orçamento e Contabilidade</t>
  </si>
  <si>
    <t>JANEIRO A DEZEMBRO/2007</t>
  </si>
  <si>
    <t>Limite Máximo (incisos I, II e III, art. 20 da LRF) - (1,210000%)</t>
  </si>
  <si>
    <t>Limite Prudencial  (parágrafo único, art. 22 da LRF) - (1,149500%)</t>
  </si>
  <si>
    <t>-</t>
  </si>
  <si>
    <t>FONTE: SIAFI 2007</t>
  </si>
  <si>
    <t>(Janeiro a Dezembro/2007)</t>
  </si>
  <si>
    <t>DÍVIDA CONSOLIDADA</t>
  </si>
  <si>
    <t xml:space="preserve">        Valores Diferidos</t>
  </si>
  <si>
    <t xml:space="preserve">        Créditos a Receber - Tributários</t>
  </si>
  <si>
    <t xml:space="preserve">    Depósitos Exigíveis a Longo Prazo</t>
  </si>
  <si>
    <t xml:space="preserve">        Créditos a Receber - Folha de Pagamento</t>
  </si>
  <si>
    <t xml:space="preserve">        Limite de Saque com Vinculação de Pagamento</t>
  </si>
  <si>
    <t>INSUFICIÊNCIA ANTES DA INSCRIÇÃO EM RESTOS A PAGAR NÃO PROCESSADOS (I)</t>
  </si>
  <si>
    <t>SUFICIÊNCIA ANTES DA INSCRIÇÃO EM RESTOS A PAGAR NÃO PROCESSADOS (I)</t>
  </si>
  <si>
    <t>FONTE: SIAFI2007</t>
  </si>
  <si>
    <t>Nota: Elaborado com base no Manual aprovado pela Portaria nº 632, 30.08.2006, da Secretaria do Tesouro Nacional.</t>
  </si>
  <si>
    <t>Nota: A inclusão do item do Passivo denominado "Depósitos a Longo Prazo" deve-se ao fato de o valor respectivo estar computado no Ativo, entre as "Contas Vinculadas", pois parte dos recursos vinculados são de longo prazo.</t>
  </si>
  <si>
    <t xml:space="preserve">   CÂMARA DOS DEPUTADOS</t>
  </si>
  <si>
    <t>00 - Recursos Ordinários</t>
  </si>
  <si>
    <t>50 - Não Financeiros Diretamente Arrecadados</t>
  </si>
  <si>
    <t>53 - Contrib. Financiamento da Seguridade Social</t>
  </si>
  <si>
    <t>56 - Contribuição para o PSSS</t>
  </si>
  <si>
    <t>69 - Contribuição Patronal para o PSSS</t>
  </si>
  <si>
    <t>80 - Financeiros Diretamente Arrecadados</t>
  </si>
  <si>
    <t>90 - Recursos Diversos</t>
  </si>
  <si>
    <t>Convocação Extraordinária (inciso II, § 6º, art. 57 da CF)</t>
  </si>
  <si>
    <t>RICARDO SOARES DE ALMEIDA</t>
  </si>
  <si>
    <t>Secretário Substituto de Controle Interno</t>
  </si>
  <si>
    <r>
      <t xml:space="preserve">INSCRIÇÃO EM RESTOS A PAGAR NÃO PROCESSADOS (III) </t>
    </r>
    <r>
      <rPr>
        <vertAlign val="superscript"/>
        <sz val="8"/>
        <rFont val="Times New Roman"/>
        <family val="1"/>
      </rPr>
      <t>1</t>
    </r>
  </si>
  <si>
    <r>
      <t xml:space="preserve">1  </t>
    </r>
    <r>
      <rPr>
        <sz val="8"/>
        <rFont val="Times New Roman"/>
        <family val="1"/>
      </rPr>
      <t>Conforme orientação contida na mensagem 0104725/2008, enviada ao SIAFI pela Coordenação Geral de Contabilidade em 24/01/2008, informamos que não há saldo de restos a pagar não processados inscritos em exercícios anteriores.</t>
    </r>
  </si>
  <si>
    <r>
      <t xml:space="preserve">Do Exercício </t>
    </r>
    <r>
      <rPr>
        <vertAlign val="superscript"/>
        <sz val="8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</si>
</sst>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7" formatCode="&quot;R$ &quot;#,##0.00_);[Red]\(&quot;R$ &quot;#,##0.00\)"/>
    <numFmt numFmtId="171" formatCode="_(* #,##0.00_);_(* \(#,##0.00\);_(* &quot;-&quot;??_);_(@_)"/>
    <numFmt numFmtId="215" formatCode="#,##0.000000"/>
    <numFmt numFmtId="219" formatCode="0.000000%"/>
  </numFmts>
  <fonts count="7" x14ac:knownFonts="1">
    <font>
      <sz val="10"/>
      <name val="Arial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vertAlign val="superscript"/>
      <sz val="8"/>
      <name val="Times New Roman"/>
      <family val="1"/>
    </font>
    <font>
      <b/>
      <vertAlign val="superscript"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 applyAlignment="1"/>
    <xf numFmtId="0" fontId="3" fillId="0" borderId="0" xfId="0" applyNumberFormat="1" applyFont="1" applyAlignment="1"/>
    <xf numFmtId="0" fontId="3" fillId="0" borderId="0" xfId="0" applyNumberFormat="1" applyFont="1" applyFill="1" applyAlignment="1"/>
    <xf numFmtId="0" fontId="3" fillId="0" borderId="0" xfId="0" applyFont="1" applyFill="1" applyAlignment="1"/>
    <xf numFmtId="0" fontId="2" fillId="0" borderId="0" xfId="0" applyNumberFormat="1" applyFont="1" applyFill="1" applyAlignment="1"/>
    <xf numFmtId="0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1" xfId="0" applyNumberFormat="1" applyFont="1" applyFill="1" applyBorder="1" applyAlignment="1"/>
    <xf numFmtId="0" fontId="3" fillId="0" borderId="2" xfId="0" applyNumberFormat="1" applyFont="1" applyFill="1" applyBorder="1" applyAlignment="1"/>
    <xf numFmtId="0" fontId="3" fillId="0" borderId="3" xfId="0" applyNumberFormat="1" applyFont="1" applyFill="1" applyBorder="1" applyAlignment="1"/>
    <xf numFmtId="0" fontId="3" fillId="0" borderId="4" xfId="0" applyNumberFormat="1" applyFont="1" applyFill="1" applyBorder="1" applyAlignment="1"/>
    <xf numFmtId="0" fontId="3" fillId="0" borderId="5" xfId="0" applyNumberFormat="1" applyFont="1" applyFill="1" applyBorder="1" applyAlignment="1"/>
    <xf numFmtId="0" fontId="3" fillId="0" borderId="6" xfId="0" applyNumberFormat="1" applyFont="1" applyFill="1" applyBorder="1" applyAlignment="1"/>
    <xf numFmtId="0" fontId="3" fillId="0" borderId="7" xfId="0" applyNumberFormat="1" applyFont="1" applyFill="1" applyBorder="1" applyAlignment="1"/>
    <xf numFmtId="0" fontId="3" fillId="0" borderId="8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indent="1"/>
    </xf>
    <xf numFmtId="0" fontId="3" fillId="0" borderId="7" xfId="0" applyNumberFormat="1" applyFont="1" applyFill="1" applyBorder="1" applyAlignment="1">
      <alignment horizontal="left" indent="1"/>
    </xf>
    <xf numFmtId="167" fontId="3" fillId="0" borderId="0" xfId="0" applyNumberFormat="1" applyFont="1" applyFill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0" fontId="3" fillId="0" borderId="0" xfId="0" applyNumberFormat="1" applyFont="1" applyFill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horizontal="center"/>
    </xf>
    <xf numFmtId="0" fontId="3" fillId="0" borderId="10" xfId="0" applyNumberFormat="1" applyFont="1" applyFill="1" applyBorder="1" applyAlignment="1"/>
    <xf numFmtId="0" fontId="3" fillId="0" borderId="11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67" fontId="3" fillId="0" borderId="0" xfId="0" applyNumberFormat="1" applyFont="1" applyFill="1" applyAlignment="1"/>
    <xf numFmtId="0" fontId="3" fillId="0" borderId="2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center"/>
    </xf>
    <xf numFmtId="0" fontId="3" fillId="0" borderId="10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5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49" fontId="3" fillId="0" borderId="4" xfId="0" applyNumberFormat="1" applyFont="1" applyFill="1" applyBorder="1" applyAlignment="1"/>
    <xf numFmtId="0" fontId="0" fillId="0" borderId="0" xfId="0" applyFill="1"/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center" vertical="top" wrapText="1"/>
    </xf>
    <xf numFmtId="0" fontId="3" fillId="0" borderId="10" xfId="0" applyNumberFormat="1" applyFont="1" applyFill="1" applyBorder="1" applyAlignment="1">
      <alignment horizontal="justify" wrapText="1"/>
    </xf>
    <xf numFmtId="0" fontId="0" fillId="0" borderId="0" xfId="0" applyFill="1" applyAlignment="1">
      <alignment horizontal="center"/>
    </xf>
    <xf numFmtId="171" fontId="3" fillId="0" borderId="1" xfId="1" applyFont="1" applyFill="1" applyBorder="1" applyAlignment="1"/>
    <xf numFmtId="171" fontId="3" fillId="0" borderId="0" xfId="1" applyFont="1" applyFill="1" applyAlignment="1"/>
    <xf numFmtId="0" fontId="3" fillId="0" borderId="6" xfId="0" applyNumberFormat="1" applyFont="1" applyFill="1" applyBorder="1" applyAlignment="1">
      <alignment horizontal="center" vertical="top" wrapText="1"/>
    </xf>
    <xf numFmtId="39" fontId="3" fillId="0" borderId="1" xfId="1" applyNumberFormat="1" applyFont="1" applyFill="1" applyBorder="1" applyAlignment="1"/>
    <xf numFmtId="39" fontId="3" fillId="0" borderId="0" xfId="1" applyNumberFormat="1" applyFont="1" applyFill="1" applyAlignment="1"/>
    <xf numFmtId="39" fontId="3" fillId="0" borderId="0" xfId="1" applyNumberFormat="1" applyFont="1" applyFill="1" applyBorder="1" applyAlignment="1"/>
    <xf numFmtId="171" fontId="2" fillId="0" borderId="1" xfId="1" applyFont="1" applyFill="1" applyBorder="1" applyAlignment="1"/>
    <xf numFmtId="171" fontId="2" fillId="0" borderId="0" xfId="1" applyFont="1" applyFill="1" applyBorder="1" applyAlignment="1"/>
    <xf numFmtId="171" fontId="2" fillId="0" borderId="9" xfId="0" applyNumberFormat="1" applyFont="1" applyFill="1" applyBorder="1" applyAlignment="1"/>
    <xf numFmtId="171" fontId="2" fillId="0" borderId="4" xfId="0" applyNumberFormat="1" applyFont="1" applyFill="1" applyBorder="1" applyAlignment="1"/>
    <xf numFmtId="4" fontId="0" fillId="0" borderId="0" xfId="0" applyNumberFormat="1" applyFill="1"/>
    <xf numFmtId="39" fontId="3" fillId="0" borderId="13" xfId="1" applyNumberFormat="1" applyFont="1" applyFill="1" applyBorder="1" applyAlignment="1"/>
    <xf numFmtId="171" fontId="3" fillId="0" borderId="6" xfId="1" applyFont="1" applyFill="1" applyBorder="1" applyAlignment="1"/>
    <xf numFmtId="219" fontId="3" fillId="0" borderId="1" xfId="0" applyNumberFormat="1" applyFont="1" applyFill="1" applyBorder="1" applyAlignment="1"/>
    <xf numFmtId="219" fontId="3" fillId="0" borderId="6" xfId="0" applyNumberFormat="1" applyFont="1" applyFill="1" applyBorder="1" applyAlignment="1"/>
    <xf numFmtId="4" fontId="3" fillId="0" borderId="1" xfId="0" applyNumberFormat="1" applyFont="1" applyFill="1" applyBorder="1" applyAlignment="1"/>
    <xf numFmtId="4" fontId="3" fillId="0" borderId="12" xfId="0" applyNumberFormat="1" applyFont="1" applyFill="1" applyBorder="1" applyAlignment="1"/>
    <xf numFmtId="4" fontId="3" fillId="0" borderId="14" xfId="0" applyNumberFormat="1" applyFont="1" applyFill="1" applyBorder="1" applyAlignment="1"/>
    <xf numFmtId="4" fontId="3" fillId="0" borderId="15" xfId="0" applyNumberFormat="1" applyFont="1" applyFill="1" applyBorder="1" applyAlignment="1"/>
    <xf numFmtId="4" fontId="3" fillId="0" borderId="9" xfId="0" applyNumberFormat="1" applyFont="1" applyFill="1" applyBorder="1" applyAlignment="1"/>
    <xf numFmtId="4" fontId="3" fillId="0" borderId="0" xfId="0" applyNumberFormat="1" applyFont="1" applyFill="1" applyAlignment="1"/>
    <xf numFmtId="39" fontId="3" fillId="0" borderId="1" xfId="0" applyNumberFormat="1" applyFont="1" applyFill="1" applyBorder="1" applyAlignment="1">
      <alignment horizontal="right"/>
    </xf>
    <xf numFmtId="39" fontId="3" fillId="0" borderId="14" xfId="0" applyNumberFormat="1" applyFont="1" applyFill="1" applyBorder="1" applyAlignment="1">
      <alignment horizontal="right"/>
    </xf>
    <xf numFmtId="39" fontId="3" fillId="0" borderId="11" xfId="0" applyNumberFormat="1" applyFont="1" applyFill="1" applyBorder="1" applyAlignment="1">
      <alignment horizontal="right"/>
    </xf>
    <xf numFmtId="39" fontId="3" fillId="0" borderId="13" xfId="0" applyNumberFormat="1" applyFont="1" applyFill="1" applyBorder="1" applyAlignment="1"/>
    <xf numFmtId="4" fontId="3" fillId="0" borderId="6" xfId="0" applyNumberFormat="1" applyFont="1" applyFill="1" applyBorder="1" applyAlignment="1"/>
    <xf numFmtId="4" fontId="3" fillId="0" borderId="14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3" fillId="0" borderId="0" xfId="0" applyNumberFormat="1" applyFont="1" applyFill="1" applyAlignment="1">
      <alignment horizontal="justify" wrapText="1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" fontId="2" fillId="0" borderId="9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215" fontId="2" fillId="0" borderId="9" xfId="0" applyNumberFormat="1" applyFont="1" applyFill="1" applyBorder="1" applyAlignment="1">
      <alignment horizontal="center"/>
    </xf>
    <xf numFmtId="215" fontId="2" fillId="0" borderId="4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3" fillId="0" borderId="3" xfId="0" applyNumberFormat="1" applyFont="1" applyFill="1" applyBorder="1" applyAlignment="1"/>
    <xf numFmtId="49" fontId="3" fillId="0" borderId="0" xfId="0" applyNumberFormat="1" applyFont="1" applyFill="1" applyAlignment="1"/>
    <xf numFmtId="0" fontId="3" fillId="0" borderId="0" xfId="0" applyFont="1" applyFill="1" applyAlignment="1">
      <alignment horizontal="justify" vertical="center" wrapText="1"/>
    </xf>
    <xf numFmtId="4" fontId="3" fillId="0" borderId="11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12" xfId="0" applyNumberFormat="1" applyFont="1" applyFill="1" applyBorder="1" applyAlignment="1">
      <alignment vertical="center"/>
    </xf>
    <xf numFmtId="4" fontId="3" fillId="0" borderId="6" xfId="0" applyNumberFormat="1" applyFont="1" applyFill="1" applyBorder="1" applyAlignment="1">
      <alignment vertical="center"/>
    </xf>
    <xf numFmtId="0" fontId="3" fillId="0" borderId="8" xfId="0" applyNumberFormat="1" applyFont="1" applyFill="1" applyBorder="1" applyAlignment="1">
      <alignment vertical="center"/>
    </xf>
    <xf numFmtId="0" fontId="3" fillId="0" borderId="10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3" xfId="0" applyNumberFormat="1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3" fillId="0" borderId="9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/>
    <xf numFmtId="0" fontId="3" fillId="0" borderId="0" xfId="0" applyNumberFormat="1" applyFont="1" applyFill="1" applyAlignment="1"/>
    <xf numFmtId="0" fontId="3" fillId="0" borderId="8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showGridLines="0" topLeftCell="A18" zoomScale="90" workbookViewId="0">
      <selection activeCell="A41" sqref="A41:I41"/>
    </sheetView>
  </sheetViews>
  <sheetFormatPr defaultRowHeight="11.25" customHeight="1" x14ac:dyDescent="0.2"/>
  <cols>
    <col min="1" max="5" width="14.28515625" customWidth="1"/>
    <col min="6" max="6" width="13.140625" customWidth="1"/>
    <col min="7" max="7" width="1.7109375" customWidth="1"/>
    <col min="8" max="8" width="18.42578125" bestFit="1" customWidth="1"/>
    <col min="9" max="9" width="17" bestFit="1" customWidth="1"/>
    <col min="11" max="11" width="16.42578125" bestFit="1" customWidth="1"/>
    <col min="12" max="12" width="14.5703125" customWidth="1"/>
  </cols>
  <sheetData>
    <row r="1" spans="1:11" s="43" customFormat="1" ht="11.25" customHeight="1" x14ac:dyDescent="0.2">
      <c r="A1" s="5"/>
      <c r="B1" s="5"/>
      <c r="C1" s="5"/>
      <c r="D1" s="5"/>
      <c r="E1" s="5"/>
      <c r="F1" s="5"/>
      <c r="G1" s="5"/>
      <c r="H1" s="3"/>
      <c r="I1" s="3"/>
    </row>
    <row r="2" spans="1:11" s="43" customFormat="1" ht="11.25" customHeight="1" x14ac:dyDescent="0.2">
      <c r="A2" s="5"/>
      <c r="B2" s="5"/>
      <c r="C2" s="5"/>
      <c r="D2" s="5"/>
      <c r="E2" s="5"/>
      <c r="F2" s="5"/>
      <c r="G2" s="5"/>
      <c r="H2" s="3"/>
      <c r="I2" s="3"/>
    </row>
    <row r="3" spans="1:11" s="43" customFormat="1" ht="11.25" customHeight="1" x14ac:dyDescent="0.2">
      <c r="A3" s="93" t="s">
        <v>87</v>
      </c>
      <c r="B3" s="93"/>
      <c r="C3" s="93"/>
      <c r="D3" s="93"/>
      <c r="E3" s="93"/>
      <c r="F3" s="93"/>
      <c r="G3" s="93"/>
      <c r="H3" s="93"/>
      <c r="I3" s="93"/>
    </row>
    <row r="4" spans="1:11" s="43" customFormat="1" ht="11.25" customHeight="1" x14ac:dyDescent="0.2">
      <c r="A4" s="93" t="s">
        <v>88</v>
      </c>
      <c r="B4" s="93"/>
      <c r="C4" s="93"/>
      <c r="D4" s="93"/>
      <c r="E4" s="93"/>
      <c r="F4" s="93"/>
      <c r="G4" s="93"/>
      <c r="H4" s="93"/>
      <c r="I4" s="93"/>
    </row>
    <row r="5" spans="1:11" s="43" customFormat="1" ht="11.25" customHeight="1" x14ac:dyDescent="0.2">
      <c r="A5" s="93" t="s">
        <v>0</v>
      </c>
      <c r="B5" s="93"/>
      <c r="C5" s="93"/>
      <c r="D5" s="93"/>
      <c r="E5" s="93"/>
      <c r="F5" s="93"/>
      <c r="G5" s="93"/>
      <c r="H5" s="93"/>
      <c r="I5" s="93"/>
    </row>
    <row r="6" spans="1:11" s="43" customFormat="1" ht="11.25" customHeight="1" x14ac:dyDescent="0.2">
      <c r="A6" s="98" t="s">
        <v>18</v>
      </c>
      <c r="B6" s="98"/>
      <c r="C6" s="98"/>
      <c r="D6" s="98"/>
      <c r="E6" s="98"/>
      <c r="F6" s="98"/>
      <c r="G6" s="98"/>
      <c r="H6" s="98"/>
      <c r="I6" s="98"/>
    </row>
    <row r="7" spans="1:11" s="43" customFormat="1" ht="11.25" customHeight="1" x14ac:dyDescent="0.2">
      <c r="A7" s="93" t="s">
        <v>7</v>
      </c>
      <c r="B7" s="93"/>
      <c r="C7" s="93"/>
      <c r="D7" s="93"/>
      <c r="E7" s="93"/>
      <c r="F7" s="93"/>
      <c r="G7" s="93"/>
      <c r="H7" s="93"/>
      <c r="I7" s="93"/>
      <c r="K7" s="62"/>
    </row>
    <row r="8" spans="1:11" s="43" customFormat="1" ht="11.25" customHeight="1" x14ac:dyDescent="0.2">
      <c r="A8" s="93" t="s">
        <v>99</v>
      </c>
      <c r="B8" s="93"/>
      <c r="C8" s="93"/>
      <c r="D8" s="93"/>
      <c r="E8" s="93"/>
      <c r="F8" s="93"/>
      <c r="G8" s="93"/>
      <c r="H8" s="93"/>
      <c r="I8" s="93"/>
      <c r="K8" s="62"/>
    </row>
    <row r="9" spans="1:11" s="43" customFormat="1" ht="41.25" customHeight="1" x14ac:dyDescent="0.2">
      <c r="A9" s="3"/>
      <c r="B9" s="3"/>
      <c r="C9" s="3"/>
      <c r="D9" s="3"/>
      <c r="E9" s="3"/>
      <c r="F9" s="3"/>
      <c r="G9" s="3"/>
      <c r="H9" s="3"/>
      <c r="I9" s="3"/>
      <c r="K9" s="62"/>
    </row>
    <row r="10" spans="1:11" s="43" customFormat="1" ht="11.25" customHeight="1" x14ac:dyDescent="0.2">
      <c r="A10" s="3" t="s">
        <v>68</v>
      </c>
      <c r="B10" s="3"/>
      <c r="C10" s="3"/>
      <c r="D10" s="3"/>
      <c r="E10" s="3"/>
      <c r="F10" s="3"/>
      <c r="G10" s="3"/>
      <c r="H10" s="3"/>
      <c r="I10" s="18">
        <v>1</v>
      </c>
      <c r="K10" s="62"/>
    </row>
    <row r="11" spans="1:11" s="43" customFormat="1" ht="11.25" customHeight="1" x14ac:dyDescent="0.2">
      <c r="A11" s="44"/>
      <c r="B11" s="44"/>
      <c r="C11" s="44"/>
      <c r="D11" s="44"/>
      <c r="E11" s="44"/>
      <c r="F11" s="44"/>
      <c r="G11" s="20"/>
      <c r="H11" s="94" t="s">
        <v>77</v>
      </c>
      <c r="I11" s="95"/>
    </row>
    <row r="12" spans="1:11" s="43" customFormat="1" ht="11.25" customHeight="1" x14ac:dyDescent="0.2">
      <c r="A12" s="46"/>
      <c r="B12" s="46"/>
      <c r="C12" s="46"/>
      <c r="D12" s="46"/>
      <c r="E12" s="46"/>
      <c r="F12" s="46"/>
      <c r="G12" s="47"/>
      <c r="H12" s="96" t="s">
        <v>104</v>
      </c>
      <c r="I12" s="97"/>
    </row>
    <row r="13" spans="1:11" s="43" customFormat="1" ht="11.25" customHeight="1" x14ac:dyDescent="0.2">
      <c r="A13" s="87" t="s">
        <v>21</v>
      </c>
      <c r="B13" s="88"/>
      <c r="C13" s="88"/>
      <c r="D13" s="88"/>
      <c r="E13" s="88"/>
      <c r="F13" s="88"/>
      <c r="G13" s="89"/>
      <c r="H13" s="26" t="s">
        <v>78</v>
      </c>
      <c r="I13" s="45" t="s">
        <v>79</v>
      </c>
    </row>
    <row r="14" spans="1:11" s="43" customFormat="1" ht="11.25" customHeight="1" x14ac:dyDescent="0.2">
      <c r="A14" s="46"/>
      <c r="B14" s="46"/>
      <c r="C14" s="46"/>
      <c r="D14" s="46"/>
      <c r="E14" s="46"/>
      <c r="F14" s="46"/>
      <c r="G14" s="47"/>
      <c r="H14" s="32"/>
      <c r="I14" s="48" t="s">
        <v>80</v>
      </c>
    </row>
    <row r="15" spans="1:11" s="43" customFormat="1" ht="11.25" customHeight="1" x14ac:dyDescent="0.2">
      <c r="A15" s="46"/>
      <c r="B15" s="46"/>
      <c r="C15" s="46"/>
      <c r="D15" s="46"/>
      <c r="E15" s="46"/>
      <c r="F15" s="46"/>
      <c r="G15" s="47"/>
      <c r="H15" s="32"/>
      <c r="I15" s="48" t="s">
        <v>82</v>
      </c>
    </row>
    <row r="16" spans="1:11" s="43" customFormat="1" ht="11.25" customHeight="1" x14ac:dyDescent="0.2">
      <c r="A16" s="90"/>
      <c r="B16" s="91"/>
      <c r="C16" s="91"/>
      <c r="D16" s="91"/>
      <c r="E16" s="91"/>
      <c r="F16" s="91"/>
      <c r="G16" s="92"/>
      <c r="H16" s="49"/>
      <c r="I16" s="54" t="s">
        <v>81</v>
      </c>
    </row>
    <row r="17" spans="1:12" s="43" customFormat="1" ht="11.25" customHeight="1" x14ac:dyDescent="0.2">
      <c r="A17" s="6" t="s">
        <v>56</v>
      </c>
      <c r="B17" s="6"/>
      <c r="C17" s="6"/>
      <c r="D17" s="6"/>
      <c r="E17" s="6"/>
      <c r="F17" s="6"/>
      <c r="G17" s="6"/>
      <c r="H17" s="58">
        <f>SUM(H18:H20)</f>
        <v>2296399310.0299997</v>
      </c>
      <c r="I17" s="59">
        <f>SUM(I18:I20)</f>
        <v>260055324.97999999</v>
      </c>
      <c r="K17" s="55"/>
    </row>
    <row r="18" spans="1:12" s="43" customFormat="1" ht="11.25" customHeight="1" x14ac:dyDescent="0.2">
      <c r="A18" s="6" t="s">
        <v>32</v>
      </c>
      <c r="B18" s="6"/>
      <c r="C18" s="6"/>
      <c r="D18" s="6"/>
      <c r="E18" s="6"/>
      <c r="F18" s="6"/>
      <c r="G18" s="6"/>
      <c r="H18" s="52">
        <f>1776252787.47-I18</f>
        <v>1614793396.24</v>
      </c>
      <c r="I18" s="53">
        <f>89481318.63+793000+16528700+6048083.56+173423.97+48434865.07</f>
        <v>161459391.22999999</v>
      </c>
      <c r="K18" s="55">
        <f>1755457712.03-I18</f>
        <v>1593998320.8</v>
      </c>
    </row>
    <row r="19" spans="1:12" s="43" customFormat="1" ht="11.25" customHeight="1" x14ac:dyDescent="0.2">
      <c r="A19" s="6" t="s">
        <v>33</v>
      </c>
      <c r="B19" s="6"/>
      <c r="C19" s="6"/>
      <c r="D19" s="6"/>
      <c r="E19" s="6"/>
      <c r="F19" s="6"/>
      <c r="G19" s="6"/>
      <c r="H19" s="52">
        <f>779643864.69-I19</f>
        <v>681172552.11000001</v>
      </c>
      <c r="I19" s="53">
        <f>57369560+15652000+19444162.2+721377.97+5083682.67+200529.74</f>
        <v>98471312.579999998</v>
      </c>
      <c r="K19" s="55">
        <f>736358646.9-L19</f>
        <v>695039872.40999997</v>
      </c>
      <c r="L19" s="55">
        <f>45575614.74-2570241.84-1686598.41</f>
        <v>41318774.49000001</v>
      </c>
    </row>
    <row r="20" spans="1:12" s="43" customFormat="1" ht="11.25" customHeight="1" x14ac:dyDescent="0.2">
      <c r="A20" s="16" t="s">
        <v>57</v>
      </c>
      <c r="B20" s="6"/>
      <c r="C20" s="6"/>
      <c r="D20" s="6"/>
      <c r="E20" s="6"/>
      <c r="F20" s="6"/>
      <c r="G20" s="6"/>
      <c r="H20" s="52">
        <f>557982.85-I20</f>
        <v>433361.68</v>
      </c>
      <c r="I20" s="53">
        <v>124621.17</v>
      </c>
      <c r="K20" s="55"/>
    </row>
    <row r="21" spans="1:12" s="43" customFormat="1" ht="11.25" customHeight="1" x14ac:dyDescent="0.2">
      <c r="A21" s="6" t="s">
        <v>58</v>
      </c>
      <c r="B21" s="6"/>
      <c r="C21" s="6"/>
      <c r="D21" s="6"/>
      <c r="E21" s="6"/>
      <c r="F21" s="6"/>
      <c r="G21" s="6"/>
      <c r="H21" s="58">
        <f>SUM(H22:H26)</f>
        <v>297615420.31000006</v>
      </c>
      <c r="I21" s="59">
        <f>SUM(I22:I26)</f>
        <v>124875529.47</v>
      </c>
      <c r="K21" s="55"/>
    </row>
    <row r="22" spans="1:12" s="43" customFormat="1" ht="11.25" customHeight="1" x14ac:dyDescent="0.2">
      <c r="A22" s="16" t="s">
        <v>59</v>
      </c>
      <c r="B22" s="6"/>
      <c r="C22" s="6"/>
      <c r="D22" s="6"/>
      <c r="E22" s="6"/>
      <c r="F22" s="6"/>
      <c r="G22" s="6"/>
      <c r="H22" s="55">
        <f>25560104.12-I22</f>
        <v>25386680.150000002</v>
      </c>
      <c r="I22" s="56">
        <v>173423.97</v>
      </c>
      <c r="K22" s="55"/>
    </row>
    <row r="23" spans="1:12" s="43" customFormat="1" ht="11.25" customHeight="1" x14ac:dyDescent="0.2">
      <c r="A23" s="16" t="s">
        <v>60</v>
      </c>
      <c r="B23" s="6"/>
      <c r="C23" s="6"/>
      <c r="D23" s="6"/>
      <c r="E23" s="6"/>
      <c r="F23" s="6"/>
      <c r="G23" s="6"/>
      <c r="H23" s="55">
        <v>0</v>
      </c>
      <c r="I23" s="56">
        <v>0</v>
      </c>
      <c r="K23" s="55"/>
    </row>
    <row r="24" spans="1:12" s="43" customFormat="1" ht="11.25" customHeight="1" x14ac:dyDescent="0.2">
      <c r="A24" s="16" t="s">
        <v>61</v>
      </c>
      <c r="B24" s="6"/>
      <c r="C24" s="6"/>
      <c r="D24" s="6"/>
      <c r="E24" s="6"/>
      <c r="F24" s="6"/>
      <c r="G24" s="6"/>
      <c r="H24" s="55">
        <f>99314030.8-I24</f>
        <v>27029413.150000006</v>
      </c>
      <c r="I24" s="56">
        <f>48434865.07+19444162.2+721377.97+5083682.67+200529.74-1600000</f>
        <v>72284617.649999991</v>
      </c>
      <c r="K24" s="55">
        <f>129630176.26+45575614.74-1000000</f>
        <v>174205791</v>
      </c>
      <c r="L24" s="55">
        <f>69969242.89+20000000+18700504.79+1041.76+1476.34</f>
        <v>108672265.78000002</v>
      </c>
    </row>
    <row r="25" spans="1:12" s="43" customFormat="1" ht="11.25" customHeight="1" x14ac:dyDescent="0.2">
      <c r="A25" s="16" t="s">
        <v>62</v>
      </c>
      <c r="B25" s="6"/>
      <c r="C25" s="6"/>
      <c r="D25" s="6"/>
      <c r="E25" s="6"/>
      <c r="F25" s="6"/>
      <c r="G25" s="6"/>
      <c r="H25" s="55">
        <f>297616814.86-I25</f>
        <v>245199327.01000002</v>
      </c>
      <c r="I25" s="57">
        <f>27384047.85+22633440+800000+1600000</f>
        <v>52417487.850000001</v>
      </c>
      <c r="K25" s="55">
        <f>K24-L26</f>
        <v>24214750.729999959</v>
      </c>
      <c r="L25" s="55">
        <f>45575614.74-2570241.84-1686598.41</f>
        <v>41318774.49000001</v>
      </c>
    </row>
    <row r="26" spans="1:12" s="43" customFormat="1" ht="11.25" customHeight="1" x14ac:dyDescent="0.2">
      <c r="A26" s="17" t="s">
        <v>124</v>
      </c>
      <c r="B26" s="17"/>
      <c r="C26" s="14"/>
      <c r="D26" s="14"/>
      <c r="E26" s="14"/>
      <c r="F26" s="14"/>
      <c r="G26" s="25"/>
      <c r="H26" s="55">
        <v>0</v>
      </c>
      <c r="I26" s="57">
        <v>0</v>
      </c>
      <c r="K26" s="55"/>
      <c r="L26" s="55">
        <f>SUM(L24:L25)</f>
        <v>149991040.27000004</v>
      </c>
    </row>
    <row r="27" spans="1:12" s="43" customFormat="1" ht="11.25" customHeight="1" x14ac:dyDescent="0.2">
      <c r="A27" s="11" t="s">
        <v>69</v>
      </c>
      <c r="B27" s="11"/>
      <c r="C27" s="11"/>
      <c r="D27" s="11"/>
      <c r="E27" s="11"/>
      <c r="F27" s="11"/>
      <c r="G27" s="11"/>
      <c r="H27" s="60">
        <f>H17-H21</f>
        <v>1998783889.7199998</v>
      </c>
      <c r="I27" s="61">
        <f>I17-I21</f>
        <v>135179795.50999999</v>
      </c>
      <c r="K27" s="55">
        <f>H27+I27</f>
        <v>2133963685.2299998</v>
      </c>
      <c r="L27" s="55"/>
    </row>
    <row r="28" spans="1:12" s="43" customFormat="1" ht="11.25" customHeight="1" x14ac:dyDescent="0.2">
      <c r="A28" s="11" t="s">
        <v>70</v>
      </c>
      <c r="B28" s="11"/>
      <c r="C28" s="11"/>
      <c r="D28" s="11"/>
      <c r="E28" s="11"/>
      <c r="F28" s="11"/>
      <c r="G28" s="11"/>
      <c r="H28" s="83">
        <v>386681857000</v>
      </c>
      <c r="I28" s="84"/>
      <c r="K28" s="55"/>
      <c r="L28" s="55"/>
    </row>
    <row r="29" spans="1:12" s="43" customFormat="1" ht="11.25" customHeight="1" x14ac:dyDescent="0.2">
      <c r="A29" s="11" t="s">
        <v>71</v>
      </c>
      <c r="B29" s="11"/>
      <c r="C29" s="11"/>
      <c r="D29" s="11"/>
      <c r="E29" s="11"/>
      <c r="F29" s="11"/>
      <c r="G29" s="11"/>
      <c r="H29" s="85">
        <f>(H27+I27)/H28*100</f>
        <v>0.55186547974760547</v>
      </c>
      <c r="I29" s="86"/>
      <c r="K29" s="55"/>
    </row>
    <row r="30" spans="1:12" s="43" customFormat="1" ht="11.25" customHeight="1" x14ac:dyDescent="0.2">
      <c r="A30" s="12" t="s">
        <v>89</v>
      </c>
      <c r="B30" s="11"/>
      <c r="C30" s="11"/>
      <c r="D30" s="11"/>
      <c r="E30" s="11"/>
      <c r="F30" s="11"/>
      <c r="G30" s="11"/>
      <c r="H30" s="83">
        <f>0.0121*H28</f>
        <v>4678850469.6999998</v>
      </c>
      <c r="I30" s="84"/>
    </row>
    <row r="31" spans="1:12" s="43" customFormat="1" ht="11.25" customHeight="1" x14ac:dyDescent="0.2">
      <c r="A31" s="11" t="s">
        <v>90</v>
      </c>
      <c r="B31" s="11"/>
      <c r="C31" s="11"/>
      <c r="D31" s="11"/>
      <c r="E31" s="11"/>
      <c r="F31" s="11"/>
      <c r="G31" s="11"/>
      <c r="H31" s="83">
        <f>0.011495*H28</f>
        <v>4444907946.2150002</v>
      </c>
      <c r="I31" s="84"/>
    </row>
    <row r="32" spans="1:12" s="43" customFormat="1" ht="11.25" customHeight="1" x14ac:dyDescent="0.2">
      <c r="A32" s="3" t="s">
        <v>96</v>
      </c>
      <c r="B32" s="3"/>
      <c r="C32" s="3"/>
      <c r="D32" s="3"/>
      <c r="E32" s="3"/>
      <c r="F32" s="3"/>
      <c r="G32" s="3"/>
      <c r="H32" s="3"/>
      <c r="I32" s="3"/>
    </row>
    <row r="33" spans="1:9" s="43" customFormat="1" ht="11.25" customHeight="1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s="43" customFormat="1" ht="20.25" customHeight="1" x14ac:dyDescent="0.2">
      <c r="A34" s="81" t="s">
        <v>93</v>
      </c>
      <c r="B34" s="81"/>
      <c r="C34" s="81"/>
      <c r="D34" s="81"/>
      <c r="E34" s="81"/>
      <c r="F34" s="81"/>
      <c r="G34" s="81"/>
      <c r="H34" s="81"/>
      <c r="I34" s="81"/>
    </row>
    <row r="35" spans="1:9" s="43" customFormat="1" ht="11.25" customHeight="1" x14ac:dyDescent="0.2">
      <c r="A35" s="3" t="s">
        <v>95</v>
      </c>
      <c r="B35" s="3"/>
      <c r="C35" s="3"/>
      <c r="D35" s="3"/>
      <c r="E35" s="3"/>
      <c r="F35" s="3"/>
      <c r="G35" s="3"/>
      <c r="H35" s="3"/>
      <c r="I35" s="3"/>
    </row>
    <row r="36" spans="1:9" s="43" customFormat="1" ht="11.25" customHeight="1" x14ac:dyDescent="0.2">
      <c r="A36" s="3" t="s">
        <v>94</v>
      </c>
      <c r="B36" s="3"/>
      <c r="C36" s="3"/>
      <c r="D36" s="3"/>
      <c r="E36" s="3"/>
      <c r="F36" s="3"/>
      <c r="G36" s="3"/>
      <c r="H36" s="3"/>
      <c r="I36" s="3"/>
    </row>
    <row r="37" spans="1:9" s="43" customFormat="1" ht="11.25" customHeight="1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s="43" customFormat="1" ht="11.25" customHeight="1" x14ac:dyDescent="0.2"/>
    <row r="39" spans="1:9" s="43" customFormat="1" ht="47.25" customHeight="1" x14ac:dyDescent="0.2"/>
    <row r="40" spans="1:9" s="43" customFormat="1" ht="23.25" customHeight="1" x14ac:dyDescent="0.2">
      <c r="A40" s="82" t="s">
        <v>91</v>
      </c>
      <c r="B40" s="82"/>
      <c r="C40" s="82"/>
      <c r="D40" s="82"/>
      <c r="E40" s="82"/>
      <c r="F40" s="82"/>
      <c r="G40" s="82"/>
      <c r="H40" s="82"/>
      <c r="I40" s="82"/>
    </row>
    <row r="41" spans="1:9" s="43" customFormat="1" ht="12" customHeight="1" x14ac:dyDescent="0.2">
      <c r="A41" s="80" t="s">
        <v>92</v>
      </c>
      <c r="B41" s="80"/>
      <c r="C41" s="80"/>
      <c r="D41" s="80"/>
      <c r="E41" s="80"/>
      <c r="F41" s="80"/>
      <c r="G41" s="80"/>
      <c r="H41" s="80"/>
      <c r="I41" s="80"/>
    </row>
    <row r="42" spans="1:9" s="43" customFormat="1" ht="64.5" customHeight="1" x14ac:dyDescent="0.2"/>
    <row r="43" spans="1:9" s="43" customFormat="1" ht="14.25" customHeight="1" x14ac:dyDescent="0.2">
      <c r="A43" s="80" t="s">
        <v>125</v>
      </c>
      <c r="B43" s="80"/>
      <c r="C43" s="80"/>
      <c r="D43" s="80"/>
      <c r="E43" s="80" t="s">
        <v>97</v>
      </c>
      <c r="F43" s="80"/>
      <c r="G43" s="80"/>
      <c r="H43" s="80"/>
      <c r="I43" s="80"/>
    </row>
    <row r="44" spans="1:9" s="43" customFormat="1" ht="11.25" customHeight="1" x14ac:dyDescent="0.2">
      <c r="A44" s="80" t="s">
        <v>126</v>
      </c>
      <c r="B44" s="80"/>
      <c r="C44" s="80"/>
      <c r="D44" s="80"/>
      <c r="E44" s="80" t="s">
        <v>98</v>
      </c>
      <c r="F44" s="80"/>
      <c r="G44" s="80"/>
      <c r="H44" s="80"/>
      <c r="I44" s="80"/>
    </row>
    <row r="45" spans="1:9" s="43" customFormat="1" ht="11.25" customHeight="1" x14ac:dyDescent="0.2"/>
    <row r="46" spans="1:9" s="43" customFormat="1" ht="83.25" customHeight="1" x14ac:dyDescent="0.2">
      <c r="A46" s="51"/>
      <c r="B46" s="51"/>
      <c r="C46" s="51"/>
      <c r="D46" s="51"/>
      <c r="E46" s="51"/>
      <c r="F46" s="51"/>
      <c r="G46" s="51"/>
      <c r="H46" s="51"/>
      <c r="I46" s="51"/>
    </row>
    <row r="47" spans="1:9" s="43" customFormat="1" ht="11.25" customHeight="1" x14ac:dyDescent="0.2">
      <c r="A47" s="51"/>
      <c r="B47" s="51"/>
      <c r="C47" s="51"/>
      <c r="D47" s="51"/>
      <c r="E47" s="51"/>
      <c r="F47" s="51"/>
      <c r="G47" s="51"/>
      <c r="H47" s="51"/>
      <c r="I47" s="51"/>
    </row>
    <row r="48" spans="1:9" s="43" customFormat="1" ht="11.25" customHeight="1" x14ac:dyDescent="0.2"/>
    <row r="49" s="43" customFormat="1" ht="11.25" customHeight="1" x14ac:dyDescent="0.2"/>
    <row r="50" s="43" customFormat="1" ht="11.25" customHeight="1" x14ac:dyDescent="0.2"/>
    <row r="51" s="43" customFormat="1" ht="11.25" customHeight="1" x14ac:dyDescent="0.2"/>
    <row r="52" s="43" customFormat="1" ht="11.25" customHeight="1" x14ac:dyDescent="0.2"/>
    <row r="53" s="43" customFormat="1" ht="11.25" customHeight="1" x14ac:dyDescent="0.2"/>
    <row r="54" s="43" customFormat="1" ht="11.25" customHeight="1" x14ac:dyDescent="0.2"/>
    <row r="55" s="43" customFormat="1" ht="11.25" customHeight="1" x14ac:dyDescent="0.2"/>
    <row r="56" s="43" customFormat="1" ht="11.25" customHeight="1" x14ac:dyDescent="0.2"/>
    <row r="57" s="43" customFormat="1" ht="11.25" customHeight="1" x14ac:dyDescent="0.2"/>
    <row r="58" s="43" customFormat="1" ht="11.25" customHeight="1" x14ac:dyDescent="0.2"/>
    <row r="59" s="43" customFormat="1" ht="11.25" customHeight="1" x14ac:dyDescent="0.2"/>
    <row r="60" s="43" customFormat="1" ht="11.25" customHeight="1" x14ac:dyDescent="0.2"/>
    <row r="61" s="43" customFormat="1" ht="11.25" customHeight="1" x14ac:dyDescent="0.2"/>
    <row r="62" s="43" customFormat="1" ht="11.25" customHeight="1" x14ac:dyDescent="0.2"/>
    <row r="63" s="43" customFormat="1" ht="11.25" customHeight="1" x14ac:dyDescent="0.2"/>
    <row r="64" s="43" customFormat="1" ht="11.25" customHeight="1" x14ac:dyDescent="0.2"/>
    <row r="65" s="43" customFormat="1" ht="11.25" customHeight="1" x14ac:dyDescent="0.2"/>
    <row r="66" s="43" customFormat="1" ht="11.25" customHeight="1" x14ac:dyDescent="0.2"/>
    <row r="67" s="43" customFormat="1" ht="11.25" customHeight="1" x14ac:dyDescent="0.2"/>
    <row r="68" s="43" customFormat="1" ht="11.25" customHeight="1" x14ac:dyDescent="0.2"/>
    <row r="69" s="43" customFormat="1" ht="11.25" customHeight="1" x14ac:dyDescent="0.2"/>
    <row r="70" s="43" customFormat="1" ht="11.25" customHeight="1" x14ac:dyDescent="0.2"/>
    <row r="71" s="43" customFormat="1" ht="11.25" customHeight="1" x14ac:dyDescent="0.2"/>
    <row r="72" s="43" customFormat="1" ht="11.25" customHeight="1" x14ac:dyDescent="0.2"/>
    <row r="73" s="43" customFormat="1" ht="11.25" customHeight="1" x14ac:dyDescent="0.2"/>
    <row r="74" s="43" customFormat="1" ht="11.25" customHeight="1" x14ac:dyDescent="0.2"/>
    <row r="75" s="43" customFormat="1" ht="11.25" customHeight="1" x14ac:dyDescent="0.2"/>
    <row r="76" s="43" customFormat="1" ht="11.25" customHeight="1" x14ac:dyDescent="0.2"/>
    <row r="77" s="43" customFormat="1" ht="11.25" customHeight="1" x14ac:dyDescent="0.2"/>
    <row r="78" s="43" customFormat="1" ht="11.25" customHeight="1" x14ac:dyDescent="0.2"/>
    <row r="79" s="43" customFormat="1" ht="11.25" customHeight="1" x14ac:dyDescent="0.2"/>
    <row r="80" s="43" customFormat="1" ht="11.25" customHeight="1" x14ac:dyDescent="0.2"/>
    <row r="81" s="43" customFormat="1" ht="11.25" customHeight="1" x14ac:dyDescent="0.2"/>
    <row r="82" s="43" customFormat="1" ht="11.25" customHeight="1" x14ac:dyDescent="0.2"/>
    <row r="83" s="43" customFormat="1" ht="11.25" customHeight="1" x14ac:dyDescent="0.2"/>
    <row r="84" s="43" customFormat="1" ht="11.25" customHeight="1" x14ac:dyDescent="0.2"/>
    <row r="85" s="43" customFormat="1" ht="11.25" customHeight="1" x14ac:dyDescent="0.2"/>
    <row r="86" s="43" customFormat="1" ht="11.25" customHeight="1" x14ac:dyDescent="0.2"/>
    <row r="87" s="43" customFormat="1" ht="11.25" customHeight="1" x14ac:dyDescent="0.2"/>
    <row r="88" s="43" customFormat="1" ht="11.25" customHeight="1" x14ac:dyDescent="0.2"/>
    <row r="89" s="43" customFormat="1" ht="11.25" customHeight="1" x14ac:dyDescent="0.2"/>
    <row r="90" s="43" customFormat="1" ht="11.25" customHeight="1" x14ac:dyDescent="0.2"/>
    <row r="91" s="43" customFormat="1" ht="11.25" customHeight="1" x14ac:dyDescent="0.2"/>
    <row r="92" s="43" customFormat="1" ht="11.25" customHeight="1" x14ac:dyDescent="0.2"/>
    <row r="93" s="43" customFormat="1" ht="11.25" customHeight="1" x14ac:dyDescent="0.2"/>
    <row r="94" s="43" customFormat="1" ht="11.25" customHeight="1" x14ac:dyDescent="0.2"/>
    <row r="95" s="43" customFormat="1" ht="11.25" customHeight="1" x14ac:dyDescent="0.2"/>
    <row r="96" s="43" customFormat="1" ht="11.25" customHeight="1" x14ac:dyDescent="0.2"/>
    <row r="97" s="43" customFormat="1" ht="11.25" customHeight="1" x14ac:dyDescent="0.2"/>
    <row r="98" s="43" customFormat="1" ht="11.25" customHeight="1" x14ac:dyDescent="0.2"/>
    <row r="99" s="43" customFormat="1" ht="11.25" customHeight="1" x14ac:dyDescent="0.2"/>
    <row r="100" s="43" customFormat="1" ht="11.25" customHeight="1" x14ac:dyDescent="0.2"/>
    <row r="101" s="43" customFormat="1" ht="11.25" customHeight="1" x14ac:dyDescent="0.2"/>
    <row r="102" s="43" customFormat="1" ht="11.25" customHeight="1" x14ac:dyDescent="0.2"/>
    <row r="103" s="43" customFormat="1" ht="11.25" customHeight="1" x14ac:dyDescent="0.2"/>
    <row r="104" s="43" customFormat="1" ht="11.25" customHeight="1" x14ac:dyDescent="0.2"/>
    <row r="105" s="43" customFormat="1" ht="11.25" customHeight="1" x14ac:dyDescent="0.2"/>
    <row r="106" s="43" customFormat="1" ht="11.25" customHeight="1" x14ac:dyDescent="0.2"/>
    <row r="107" s="43" customFormat="1" ht="11.25" customHeight="1" x14ac:dyDescent="0.2"/>
    <row r="108" s="43" customFormat="1" ht="11.25" customHeight="1" x14ac:dyDescent="0.2"/>
    <row r="109" s="43" customFormat="1" ht="11.25" customHeight="1" x14ac:dyDescent="0.2"/>
    <row r="110" s="43" customFormat="1" ht="11.25" customHeight="1" x14ac:dyDescent="0.2"/>
    <row r="111" s="43" customFormat="1" ht="11.25" customHeight="1" x14ac:dyDescent="0.2"/>
    <row r="112" s="43" customFormat="1" ht="11.25" customHeight="1" x14ac:dyDescent="0.2"/>
    <row r="113" s="43" customFormat="1" ht="11.25" customHeight="1" x14ac:dyDescent="0.2"/>
    <row r="114" s="43" customFormat="1" ht="11.25" customHeight="1" x14ac:dyDescent="0.2"/>
    <row r="115" s="43" customFormat="1" ht="11.25" customHeight="1" x14ac:dyDescent="0.2"/>
    <row r="116" s="43" customFormat="1" ht="11.25" customHeight="1" x14ac:dyDescent="0.2"/>
    <row r="117" s="43" customFormat="1" ht="11.25" customHeight="1" x14ac:dyDescent="0.2"/>
    <row r="118" s="43" customFormat="1" ht="11.25" customHeight="1" x14ac:dyDescent="0.2"/>
    <row r="119" s="43" customFormat="1" ht="11.25" customHeight="1" x14ac:dyDescent="0.2"/>
    <row r="120" s="43" customFormat="1" ht="11.25" customHeight="1" x14ac:dyDescent="0.2"/>
    <row r="121" s="43" customFormat="1" ht="11.25" customHeight="1" x14ac:dyDescent="0.2"/>
    <row r="122" s="43" customFormat="1" ht="11.25" customHeight="1" x14ac:dyDescent="0.2"/>
    <row r="123" s="43" customFormat="1" ht="11.25" customHeight="1" x14ac:dyDescent="0.2"/>
    <row r="124" s="43" customFormat="1" ht="11.25" customHeight="1" x14ac:dyDescent="0.2"/>
    <row r="125" s="43" customFormat="1" ht="11.25" customHeight="1" x14ac:dyDescent="0.2"/>
    <row r="126" s="43" customFormat="1" ht="11.25" customHeight="1" x14ac:dyDescent="0.2"/>
    <row r="127" s="43" customFormat="1" ht="11.25" customHeight="1" x14ac:dyDescent="0.2"/>
    <row r="128" s="43" customFormat="1" ht="11.25" customHeight="1" x14ac:dyDescent="0.2"/>
    <row r="129" s="43" customFormat="1" ht="11.25" customHeight="1" x14ac:dyDescent="0.2"/>
    <row r="130" s="43" customFormat="1" ht="11.25" customHeight="1" x14ac:dyDescent="0.2"/>
    <row r="131" s="43" customFormat="1" ht="11.25" customHeight="1" x14ac:dyDescent="0.2"/>
    <row r="132" s="43" customFormat="1" ht="11.25" customHeight="1" x14ac:dyDescent="0.2"/>
  </sheetData>
  <mergeCells count="21">
    <mergeCell ref="A7:I7"/>
    <mergeCell ref="A8:I8"/>
    <mergeCell ref="H11:I11"/>
    <mergeCell ref="H12:I12"/>
    <mergeCell ref="A3:I3"/>
    <mergeCell ref="A4:I4"/>
    <mergeCell ref="A5:I5"/>
    <mergeCell ref="A6:I6"/>
    <mergeCell ref="H28:I28"/>
    <mergeCell ref="H29:I29"/>
    <mergeCell ref="H30:I30"/>
    <mergeCell ref="H31:I31"/>
    <mergeCell ref="A13:G13"/>
    <mergeCell ref="A16:G16"/>
    <mergeCell ref="E44:I44"/>
    <mergeCell ref="A34:I34"/>
    <mergeCell ref="A41:I41"/>
    <mergeCell ref="A40:I40"/>
    <mergeCell ref="A43:D43"/>
    <mergeCell ref="A44:D44"/>
    <mergeCell ref="E43:I43"/>
  </mergeCells>
  <dataValidations xWindow="394" yWindow="226" count="1">
    <dataValidation allowBlank="1" showInputMessage="1" showErrorMessage="1" prompt="Pressione F2, digite o texto e pressione TAB." sqref="A40 D40 G40"/>
  </dataValidations>
  <pageMargins left="0.59055118110236227" right="0.59055118110236227" top="1.9685039370078741" bottom="0.78740157480314965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7"/>
  <sheetViews>
    <sheetView showGridLines="0" topLeftCell="A43" zoomScale="90" zoomScaleNormal="90" workbookViewId="0">
      <selection activeCell="F57" sqref="F57"/>
    </sheetView>
  </sheetViews>
  <sheetFormatPr defaultRowHeight="11.25" customHeight="1" x14ac:dyDescent="0.2"/>
  <cols>
    <col min="1" max="1" width="61.42578125" style="1" customWidth="1"/>
    <col min="2" max="2" width="13" style="1" bestFit="1" customWidth="1"/>
    <col min="3" max="3" width="60.28515625" style="1" customWidth="1"/>
    <col min="4" max="4" width="13" style="1" bestFit="1" customWidth="1"/>
    <col min="5" max="5" width="11.7109375" style="1" bestFit="1" customWidth="1"/>
    <col min="6" max="16384" width="9.140625" style="1"/>
  </cols>
  <sheetData>
    <row r="1" spans="1:4" s="4" customFormat="1" ht="204" customHeight="1" x14ac:dyDescent="0.2">
      <c r="A1" s="21"/>
    </row>
    <row r="2" spans="1:4" s="4" customFormat="1" ht="11.25" customHeight="1" x14ac:dyDescent="0.2">
      <c r="A2" s="21"/>
    </row>
    <row r="3" spans="1:4" s="4" customFormat="1" ht="11.25" customHeight="1" x14ac:dyDescent="0.2">
      <c r="A3" s="102" t="s">
        <v>87</v>
      </c>
      <c r="B3" s="102"/>
      <c r="C3" s="102"/>
      <c r="D3" s="102"/>
    </row>
    <row r="4" spans="1:4" s="4" customFormat="1" ht="11.25" customHeight="1" x14ac:dyDescent="0.2">
      <c r="A4" s="102" t="s">
        <v>88</v>
      </c>
      <c r="B4" s="102"/>
      <c r="C4" s="102"/>
      <c r="D4" s="102"/>
    </row>
    <row r="5" spans="1:4" s="4" customFormat="1" ht="11.25" customHeight="1" x14ac:dyDescent="0.2">
      <c r="A5" s="102" t="s">
        <v>0</v>
      </c>
      <c r="B5" s="102"/>
      <c r="C5" s="102"/>
      <c r="D5" s="102"/>
    </row>
    <row r="6" spans="1:4" s="4" customFormat="1" ht="11.25" customHeight="1" x14ac:dyDescent="0.2">
      <c r="A6" s="103" t="s">
        <v>4</v>
      </c>
      <c r="B6" s="103"/>
      <c r="C6" s="103"/>
      <c r="D6" s="103"/>
    </row>
    <row r="7" spans="1:4" s="4" customFormat="1" ht="11.25" customHeight="1" x14ac:dyDescent="0.2">
      <c r="A7" s="102" t="s">
        <v>7</v>
      </c>
      <c r="B7" s="102"/>
      <c r="C7" s="102"/>
      <c r="D7" s="102"/>
    </row>
    <row r="8" spans="1:4" s="4" customFormat="1" ht="11.25" customHeight="1" x14ac:dyDescent="0.2">
      <c r="A8" s="102" t="s">
        <v>99</v>
      </c>
      <c r="B8" s="102"/>
      <c r="C8" s="102"/>
      <c r="D8" s="102"/>
    </row>
    <row r="9" spans="1:4" s="4" customFormat="1" ht="11.25" customHeight="1" x14ac:dyDescent="0.2">
      <c r="A9" s="37"/>
      <c r="B9" s="37"/>
      <c r="C9" s="37"/>
      <c r="D9" s="37"/>
    </row>
    <row r="10" spans="1:4" s="4" customFormat="1" ht="11.25" customHeight="1" x14ac:dyDescent="0.2">
      <c r="A10" s="4" t="s">
        <v>72</v>
      </c>
      <c r="D10" s="18">
        <v>1</v>
      </c>
    </row>
    <row r="11" spans="1:4" s="4" customFormat="1" ht="11.25" customHeight="1" x14ac:dyDescent="0.2">
      <c r="A11" s="19" t="s">
        <v>5</v>
      </c>
      <c r="B11" s="38" t="s">
        <v>2</v>
      </c>
      <c r="C11" s="19" t="s">
        <v>6</v>
      </c>
      <c r="D11" s="39" t="s">
        <v>2</v>
      </c>
    </row>
    <row r="12" spans="1:4" s="4" customFormat="1" ht="11.25" customHeight="1" x14ac:dyDescent="0.2">
      <c r="A12" s="40" t="s">
        <v>34</v>
      </c>
      <c r="B12" s="67">
        <f>B13+B15+B19+B21</f>
        <v>757215495.02999997</v>
      </c>
      <c r="C12" s="41" t="s">
        <v>14</v>
      </c>
      <c r="D12" s="68">
        <f>D13+D15+D19+D22</f>
        <v>278452811.13</v>
      </c>
    </row>
    <row r="13" spans="1:4" s="4" customFormat="1" ht="11.25" customHeight="1" x14ac:dyDescent="0.2">
      <c r="A13" s="6" t="s">
        <v>38</v>
      </c>
      <c r="B13" s="67">
        <v>0</v>
      </c>
      <c r="C13" s="36" t="s">
        <v>41</v>
      </c>
      <c r="D13" s="67">
        <v>43568190.039999999</v>
      </c>
    </row>
    <row r="14" spans="1:4" s="4" customFormat="1" ht="11.25" customHeight="1" x14ac:dyDescent="0.2">
      <c r="A14" s="6"/>
      <c r="B14" s="69"/>
      <c r="C14" s="6"/>
      <c r="D14" s="67"/>
    </row>
    <row r="15" spans="1:4" s="4" customFormat="1" ht="11.25" customHeight="1" x14ac:dyDescent="0.2">
      <c r="A15" s="6" t="s">
        <v>37</v>
      </c>
      <c r="B15" s="69">
        <f>B16+B17</f>
        <v>454795.36</v>
      </c>
      <c r="C15" s="6" t="s">
        <v>42</v>
      </c>
      <c r="D15" s="67">
        <f>D16+D17</f>
        <v>127182.14</v>
      </c>
    </row>
    <row r="16" spans="1:4" s="4" customFormat="1" ht="11.25" customHeight="1" x14ac:dyDescent="0.2">
      <c r="A16" s="6" t="s">
        <v>35</v>
      </c>
      <c r="B16" s="69">
        <v>0</v>
      </c>
      <c r="C16" s="3" t="s">
        <v>52</v>
      </c>
      <c r="D16" s="67">
        <f>100436.62+78</f>
        <v>100514.62</v>
      </c>
    </row>
    <row r="17" spans="1:5" s="4" customFormat="1" ht="11.25" customHeight="1" x14ac:dyDescent="0.2">
      <c r="A17" s="6" t="s">
        <v>36</v>
      </c>
      <c r="B17" s="69">
        <v>454795.36</v>
      </c>
      <c r="C17" s="3" t="s">
        <v>53</v>
      </c>
      <c r="D17" s="67">
        <v>26667.52</v>
      </c>
    </row>
    <row r="18" spans="1:5" s="4" customFormat="1" ht="11.25" customHeight="1" x14ac:dyDescent="0.2">
      <c r="A18" s="6"/>
      <c r="B18" s="69"/>
      <c r="C18" s="3"/>
      <c r="D18" s="67"/>
    </row>
    <row r="19" spans="1:5" s="4" customFormat="1" ht="11.25" customHeight="1" x14ac:dyDescent="0.2">
      <c r="A19" s="6" t="s">
        <v>39</v>
      </c>
      <c r="B19" s="69">
        <v>0</v>
      </c>
      <c r="C19" s="6" t="s">
        <v>43</v>
      </c>
      <c r="D19" s="67">
        <f>D20</f>
        <v>234457355.25999999</v>
      </c>
    </row>
    <row r="20" spans="1:5" s="4" customFormat="1" ht="11.25" customHeight="1" x14ac:dyDescent="0.2">
      <c r="A20" s="6"/>
      <c r="B20" s="69"/>
      <c r="C20" s="3" t="s">
        <v>106</v>
      </c>
      <c r="D20" s="67">
        <v>234457355.25999999</v>
      </c>
    </row>
    <row r="21" spans="1:5" s="4" customFormat="1" ht="11.25" customHeight="1" x14ac:dyDescent="0.2">
      <c r="A21" s="6" t="s">
        <v>40</v>
      </c>
      <c r="B21" s="69">
        <f>B22+B23+B24</f>
        <v>756760699.66999996</v>
      </c>
      <c r="C21" s="3"/>
      <c r="D21" s="67"/>
    </row>
    <row r="22" spans="1:5" s="4" customFormat="1" ht="11.25" customHeight="1" x14ac:dyDescent="0.2">
      <c r="A22" s="6" t="s">
        <v>107</v>
      </c>
      <c r="B22" s="69">
        <v>6776.78</v>
      </c>
      <c r="C22" s="6" t="s">
        <v>108</v>
      </c>
      <c r="D22" s="67">
        <v>300083.69</v>
      </c>
    </row>
    <row r="23" spans="1:5" s="4" customFormat="1" ht="11.25" customHeight="1" x14ac:dyDescent="0.2">
      <c r="A23" s="6" t="s">
        <v>109</v>
      </c>
      <c r="B23" s="69">
        <v>798.01</v>
      </c>
      <c r="C23" s="3"/>
      <c r="D23" s="67"/>
    </row>
    <row r="24" spans="1:5" s="4" customFormat="1" ht="11.25" customHeight="1" x14ac:dyDescent="0.2">
      <c r="A24" s="6" t="s">
        <v>110</v>
      </c>
      <c r="B24" s="69">
        <v>756753124.88</v>
      </c>
      <c r="C24" s="3"/>
      <c r="D24" s="67"/>
    </row>
    <row r="25" spans="1:5" s="4" customFormat="1" ht="11.25" customHeight="1" x14ac:dyDescent="0.2">
      <c r="A25" s="111" t="s">
        <v>111</v>
      </c>
      <c r="B25" s="107" t="s">
        <v>54</v>
      </c>
      <c r="C25" s="113" t="s">
        <v>112</v>
      </c>
      <c r="D25" s="109">
        <f>B12-D12</f>
        <v>478762683.89999998</v>
      </c>
    </row>
    <row r="26" spans="1:5" s="4" customFormat="1" ht="13.5" customHeight="1" x14ac:dyDescent="0.2">
      <c r="A26" s="112"/>
      <c r="B26" s="108"/>
      <c r="C26" s="114"/>
      <c r="D26" s="110"/>
    </row>
    <row r="27" spans="1:5" s="4" customFormat="1" ht="11.25" customHeight="1" x14ac:dyDescent="0.2">
      <c r="A27" s="11" t="s">
        <v>3</v>
      </c>
      <c r="B27" s="70">
        <f>B12</f>
        <v>757215495.02999997</v>
      </c>
      <c r="C27" s="11" t="s">
        <v>3</v>
      </c>
      <c r="D27" s="71">
        <f>D12+D25</f>
        <v>757215495.02999997</v>
      </c>
    </row>
    <row r="28" spans="1:5" s="4" customFormat="1" ht="11.25" customHeight="1" x14ac:dyDescent="0.2">
      <c r="A28" s="11" t="s">
        <v>127</v>
      </c>
      <c r="B28" s="10"/>
      <c r="C28" s="11"/>
      <c r="D28" s="71">
        <v>364834786.02999997</v>
      </c>
      <c r="E28" s="72"/>
    </row>
    <row r="29" spans="1:5" s="4" customFormat="1" ht="11.25" customHeight="1" x14ac:dyDescent="0.2">
      <c r="A29" s="11" t="s">
        <v>26</v>
      </c>
      <c r="B29" s="11"/>
      <c r="C29" s="11"/>
      <c r="D29" s="71">
        <f>D25-D28</f>
        <v>113927897.87</v>
      </c>
    </row>
    <row r="30" spans="1:5" s="4" customFormat="1" ht="11.25" customHeight="1" x14ac:dyDescent="0.2">
      <c r="A30" s="11"/>
      <c r="B30" s="14"/>
      <c r="C30" s="11"/>
      <c r="D30" s="11"/>
    </row>
    <row r="31" spans="1:5" s="4" customFormat="1" ht="11.25" customHeight="1" x14ac:dyDescent="0.2">
      <c r="A31" s="115" t="s">
        <v>30</v>
      </c>
      <c r="B31" s="115"/>
      <c r="C31" s="115"/>
      <c r="D31" s="115"/>
    </row>
    <row r="32" spans="1:5" s="4" customFormat="1" ht="11.25" customHeight="1" x14ac:dyDescent="0.2">
      <c r="A32" s="19" t="s">
        <v>5</v>
      </c>
      <c r="B32" s="38" t="s">
        <v>2</v>
      </c>
      <c r="C32" s="19" t="s">
        <v>6</v>
      </c>
      <c r="D32" s="39" t="s">
        <v>2</v>
      </c>
      <c r="E32" s="72"/>
    </row>
    <row r="33" spans="1:4" s="4" customFormat="1" ht="11.25" customHeight="1" x14ac:dyDescent="0.2">
      <c r="A33" s="40" t="s">
        <v>73</v>
      </c>
      <c r="B33" s="73">
        <v>0</v>
      </c>
      <c r="C33" s="41" t="s">
        <v>74</v>
      </c>
      <c r="D33" s="68">
        <v>0</v>
      </c>
    </row>
    <row r="34" spans="1:4" s="4" customFormat="1" ht="11.25" customHeight="1" x14ac:dyDescent="0.2">
      <c r="A34" s="6" t="s">
        <v>38</v>
      </c>
      <c r="B34" s="73">
        <v>0</v>
      </c>
      <c r="C34" s="36" t="s">
        <v>41</v>
      </c>
      <c r="D34" s="67">
        <v>0</v>
      </c>
    </row>
    <row r="35" spans="1:4" s="4" customFormat="1" ht="11.25" customHeight="1" x14ac:dyDescent="0.2">
      <c r="A35" s="6" t="s">
        <v>37</v>
      </c>
      <c r="B35" s="74">
        <v>0</v>
      </c>
      <c r="C35" s="6" t="s">
        <v>42</v>
      </c>
      <c r="D35" s="67">
        <v>0</v>
      </c>
    </row>
    <row r="36" spans="1:4" s="4" customFormat="1" ht="11.25" customHeight="1" x14ac:dyDescent="0.2">
      <c r="A36" s="6" t="s">
        <v>35</v>
      </c>
      <c r="B36" s="74">
        <v>0</v>
      </c>
      <c r="C36" s="3" t="s">
        <v>52</v>
      </c>
      <c r="D36" s="67">
        <v>0</v>
      </c>
    </row>
    <row r="37" spans="1:4" s="4" customFormat="1" ht="11.25" customHeight="1" x14ac:dyDescent="0.2">
      <c r="A37" s="6" t="s">
        <v>36</v>
      </c>
      <c r="B37" s="74">
        <v>0</v>
      </c>
      <c r="C37" s="3" t="s">
        <v>53</v>
      </c>
      <c r="D37" s="67">
        <v>0</v>
      </c>
    </row>
    <row r="38" spans="1:4" s="4" customFormat="1" ht="11.25" customHeight="1" x14ac:dyDescent="0.2">
      <c r="A38" s="6" t="s">
        <v>39</v>
      </c>
      <c r="B38" s="74">
        <v>0</v>
      </c>
      <c r="C38" s="6" t="s">
        <v>43</v>
      </c>
      <c r="D38" s="67">
        <v>0</v>
      </c>
    </row>
    <row r="39" spans="1:4" s="4" customFormat="1" ht="11.25" customHeight="1" x14ac:dyDescent="0.2">
      <c r="A39" s="6" t="s">
        <v>40</v>
      </c>
      <c r="B39" s="74">
        <v>0</v>
      </c>
      <c r="C39" s="3"/>
      <c r="D39" s="67"/>
    </row>
    <row r="40" spans="1:4" s="4" customFormat="1" ht="11.25" customHeight="1" x14ac:dyDescent="0.2">
      <c r="A40" s="10" t="s">
        <v>83</v>
      </c>
      <c r="B40" s="75"/>
      <c r="C40" s="10" t="s">
        <v>84</v>
      </c>
      <c r="D40" s="68"/>
    </row>
    <row r="41" spans="1:4" s="4" customFormat="1" ht="15" customHeight="1" x14ac:dyDescent="0.2">
      <c r="A41" s="50" t="s">
        <v>85</v>
      </c>
      <c r="B41" s="76"/>
      <c r="C41" s="50" t="s">
        <v>86</v>
      </c>
      <c r="D41" s="77" t="s">
        <v>54</v>
      </c>
    </row>
    <row r="42" spans="1:4" s="4" customFormat="1" ht="11.25" customHeight="1" x14ac:dyDescent="0.2">
      <c r="A42" s="42" t="s">
        <v>3</v>
      </c>
      <c r="B42" s="75">
        <v>0</v>
      </c>
      <c r="C42" s="42" t="s">
        <v>3</v>
      </c>
      <c r="D42" s="71">
        <v>0</v>
      </c>
    </row>
    <row r="43" spans="1:4" s="4" customFormat="1" ht="11.25" customHeight="1" x14ac:dyDescent="0.2">
      <c r="A43" s="42" t="s">
        <v>31</v>
      </c>
      <c r="B43" s="11"/>
      <c r="C43" s="11"/>
      <c r="D43" s="71">
        <v>0</v>
      </c>
    </row>
    <row r="44" spans="1:4" s="4" customFormat="1" ht="11.25" customHeight="1" x14ac:dyDescent="0.2">
      <c r="A44" s="42" t="s">
        <v>75</v>
      </c>
      <c r="B44" s="13"/>
      <c r="C44" s="11"/>
      <c r="D44" s="71">
        <v>0</v>
      </c>
    </row>
    <row r="45" spans="1:4" s="7" customFormat="1" ht="11.25" customHeight="1" x14ac:dyDescent="0.2">
      <c r="A45" s="104" t="s">
        <v>113</v>
      </c>
      <c r="B45" s="104"/>
      <c r="C45" s="104"/>
      <c r="D45" s="104"/>
    </row>
    <row r="46" spans="1:4" s="4" customFormat="1" ht="11.25" customHeight="1" x14ac:dyDescent="0.2">
      <c r="A46" s="105" t="s">
        <v>114</v>
      </c>
      <c r="B46" s="105"/>
      <c r="C46" s="105"/>
      <c r="D46" s="105"/>
    </row>
    <row r="47" spans="1:4" s="4" customFormat="1" ht="11.25" customHeight="1" x14ac:dyDescent="0.2">
      <c r="A47" s="106" t="s">
        <v>115</v>
      </c>
      <c r="B47" s="106"/>
      <c r="C47" s="106"/>
      <c r="D47" s="106"/>
    </row>
    <row r="48" spans="1:4" s="4" customFormat="1" ht="11.25" customHeight="1" x14ac:dyDescent="0.2">
      <c r="A48" s="106"/>
      <c r="B48" s="106"/>
      <c r="C48" s="106"/>
      <c r="D48" s="106"/>
    </row>
    <row r="49" spans="1:4" s="4" customFormat="1" ht="11.25" customHeight="1" x14ac:dyDescent="0.2">
      <c r="A49" s="99" t="s">
        <v>128</v>
      </c>
      <c r="B49" s="100"/>
      <c r="C49" s="100"/>
      <c r="D49" s="100"/>
    </row>
    <row r="50" spans="1:4" s="4" customFormat="1" ht="11.25" customHeight="1" x14ac:dyDescent="0.2">
      <c r="A50" s="100"/>
      <c r="B50" s="100"/>
      <c r="C50" s="100"/>
      <c r="D50" s="100"/>
    </row>
    <row r="51" spans="1:4" s="4" customFormat="1" ht="11.25" customHeight="1" x14ac:dyDescent="0.2"/>
    <row r="52" spans="1:4" s="4" customFormat="1" ht="33" customHeight="1" x14ac:dyDescent="0.2">
      <c r="A52" s="101"/>
      <c r="B52" s="101"/>
      <c r="C52" s="101"/>
      <c r="D52" s="101"/>
    </row>
    <row r="53" spans="1:4" s="4" customFormat="1" ht="19.5" customHeight="1" x14ac:dyDescent="0.2">
      <c r="A53" s="101" t="s">
        <v>91</v>
      </c>
      <c r="B53" s="101"/>
      <c r="C53" s="101"/>
      <c r="D53" s="101"/>
    </row>
    <row r="54" spans="1:4" s="4" customFormat="1" ht="11.25" customHeight="1" x14ac:dyDescent="0.2">
      <c r="A54" s="101" t="s">
        <v>92</v>
      </c>
      <c r="B54" s="101"/>
      <c r="C54" s="101"/>
      <c r="D54" s="101"/>
    </row>
    <row r="55" spans="1:4" s="4" customFormat="1" ht="11.25" customHeight="1" x14ac:dyDescent="0.2"/>
    <row r="56" spans="1:4" s="4" customFormat="1" ht="11.25" customHeight="1" x14ac:dyDescent="0.2"/>
    <row r="57" spans="1:4" s="4" customFormat="1" ht="11.25" customHeight="1" x14ac:dyDescent="0.2"/>
    <row r="58" spans="1:4" s="4" customFormat="1" ht="24" customHeight="1" x14ac:dyDescent="0.2"/>
    <row r="59" spans="1:4" s="4" customFormat="1" ht="16.5" customHeight="1" x14ac:dyDescent="0.2">
      <c r="A59" s="101" t="s">
        <v>125</v>
      </c>
      <c r="B59" s="101"/>
      <c r="C59" s="101" t="s">
        <v>97</v>
      </c>
      <c r="D59" s="101"/>
    </row>
    <row r="60" spans="1:4" s="4" customFormat="1" ht="11.25" customHeight="1" x14ac:dyDescent="0.2">
      <c r="A60" s="101" t="s">
        <v>126</v>
      </c>
      <c r="B60" s="101"/>
      <c r="C60" s="101" t="s">
        <v>98</v>
      </c>
      <c r="D60" s="101"/>
    </row>
    <row r="61" spans="1:4" s="4" customFormat="1" ht="11.25" customHeight="1" x14ac:dyDescent="0.2"/>
    <row r="62" spans="1:4" s="4" customFormat="1" ht="11.25" customHeight="1" x14ac:dyDescent="0.2"/>
    <row r="63" spans="1:4" s="4" customFormat="1" ht="11.25" customHeight="1" x14ac:dyDescent="0.2"/>
    <row r="64" spans="1:4" s="4" customFormat="1" ht="11.25" customHeight="1" x14ac:dyDescent="0.2"/>
    <row r="65" s="4" customFormat="1" ht="11.25" customHeight="1" x14ac:dyDescent="0.2"/>
    <row r="66" s="4" customFormat="1" ht="11.25" customHeight="1" x14ac:dyDescent="0.2"/>
    <row r="67" s="4" customFormat="1" ht="11.25" customHeight="1" x14ac:dyDescent="0.2"/>
    <row r="68" s="4" customFormat="1" ht="11.25" customHeight="1" x14ac:dyDescent="0.2"/>
    <row r="69" s="4" customFormat="1" ht="11.25" customHeight="1" x14ac:dyDescent="0.2"/>
    <row r="70" s="4" customFormat="1" ht="11.25" customHeight="1" x14ac:dyDescent="0.2"/>
    <row r="71" s="4" customFormat="1" ht="11.25" customHeight="1" x14ac:dyDescent="0.2"/>
    <row r="72" s="4" customFormat="1" ht="11.25" customHeight="1" x14ac:dyDescent="0.2"/>
    <row r="73" s="4" customFormat="1" ht="11.25" customHeight="1" x14ac:dyDescent="0.2"/>
    <row r="74" s="4" customFormat="1" ht="11.25" customHeight="1" x14ac:dyDescent="0.2"/>
    <row r="75" s="4" customFormat="1" ht="11.25" customHeight="1" x14ac:dyDescent="0.2"/>
    <row r="76" s="4" customFormat="1" ht="11.25" customHeight="1" x14ac:dyDescent="0.2"/>
    <row r="77" s="4" customFormat="1" ht="11.25" customHeight="1" x14ac:dyDescent="0.2"/>
    <row r="78" s="4" customFormat="1" ht="11.25" customHeight="1" x14ac:dyDescent="0.2"/>
    <row r="79" s="4" customFormat="1" ht="11.25" customHeight="1" x14ac:dyDescent="0.2"/>
    <row r="80" s="4" customFormat="1" ht="11.25" customHeight="1" x14ac:dyDescent="0.2"/>
    <row r="81" s="4" customFormat="1" ht="11.25" customHeight="1" x14ac:dyDescent="0.2"/>
    <row r="82" s="4" customFormat="1" ht="11.25" customHeight="1" x14ac:dyDescent="0.2"/>
    <row r="83" s="4" customFormat="1" ht="11.25" customHeight="1" x14ac:dyDescent="0.2"/>
    <row r="84" s="4" customFormat="1" ht="11.25" customHeight="1" x14ac:dyDescent="0.2"/>
    <row r="85" s="4" customFormat="1" ht="11.25" customHeight="1" x14ac:dyDescent="0.2"/>
    <row r="86" s="4" customFormat="1" ht="11.25" customHeight="1" x14ac:dyDescent="0.2"/>
    <row r="87" s="4" customFormat="1" ht="11.25" customHeight="1" x14ac:dyDescent="0.2"/>
    <row r="88" s="4" customFormat="1" ht="11.25" customHeight="1" x14ac:dyDescent="0.2"/>
    <row r="89" s="4" customFormat="1" ht="11.25" customHeight="1" x14ac:dyDescent="0.2"/>
    <row r="90" s="4" customFormat="1" ht="11.25" customHeight="1" x14ac:dyDescent="0.2"/>
    <row r="91" s="4" customFormat="1" ht="11.25" customHeight="1" x14ac:dyDescent="0.2"/>
    <row r="92" s="4" customFormat="1" ht="11.25" customHeight="1" x14ac:dyDescent="0.2"/>
    <row r="93" s="4" customFormat="1" ht="11.25" customHeight="1" x14ac:dyDescent="0.2"/>
    <row r="94" s="4" customFormat="1" ht="11.25" customHeight="1" x14ac:dyDescent="0.2"/>
    <row r="95" s="4" customFormat="1" ht="11.25" customHeight="1" x14ac:dyDescent="0.2"/>
    <row r="96" s="4" customFormat="1" ht="11.25" customHeight="1" x14ac:dyDescent="0.2"/>
    <row r="97" s="4" customFormat="1" ht="11.25" customHeight="1" x14ac:dyDescent="0.2"/>
    <row r="98" s="4" customFormat="1" ht="11.25" customHeight="1" x14ac:dyDescent="0.2"/>
    <row r="99" s="4" customFormat="1" ht="11.25" customHeight="1" x14ac:dyDescent="0.2"/>
    <row r="100" s="4" customFormat="1" ht="11.25" customHeight="1" x14ac:dyDescent="0.2"/>
    <row r="101" s="4" customFormat="1" ht="11.25" customHeight="1" x14ac:dyDescent="0.2"/>
    <row r="102" s="4" customFormat="1" ht="11.25" customHeight="1" x14ac:dyDescent="0.2"/>
    <row r="103" s="4" customFormat="1" ht="11.25" customHeight="1" x14ac:dyDescent="0.2"/>
    <row r="104" s="4" customFormat="1" ht="11.25" customHeight="1" x14ac:dyDescent="0.2"/>
    <row r="105" s="4" customFormat="1" ht="11.25" customHeight="1" x14ac:dyDescent="0.2"/>
    <row r="106" s="4" customFormat="1" ht="11.25" customHeight="1" x14ac:dyDescent="0.2"/>
    <row r="107" s="4" customFormat="1" ht="11.25" customHeight="1" x14ac:dyDescent="0.2"/>
    <row r="108" s="4" customFormat="1" ht="11.25" customHeight="1" x14ac:dyDescent="0.2"/>
    <row r="109" s="4" customFormat="1" ht="11.25" customHeight="1" x14ac:dyDescent="0.2"/>
    <row r="110" s="4" customFormat="1" ht="11.25" customHeight="1" x14ac:dyDescent="0.2"/>
    <row r="111" s="4" customFormat="1" ht="11.25" customHeight="1" x14ac:dyDescent="0.2"/>
    <row r="112" s="4" customFormat="1" ht="11.25" customHeight="1" x14ac:dyDescent="0.2"/>
    <row r="113" s="4" customFormat="1" ht="11.25" customHeight="1" x14ac:dyDescent="0.2"/>
    <row r="114" s="4" customFormat="1" ht="11.25" customHeight="1" x14ac:dyDescent="0.2"/>
    <row r="115" s="4" customFormat="1" ht="11.25" customHeight="1" x14ac:dyDescent="0.2"/>
    <row r="116" s="4" customFormat="1" ht="11.25" customHeight="1" x14ac:dyDescent="0.2"/>
    <row r="117" s="4" customFormat="1" ht="11.25" customHeight="1" x14ac:dyDescent="0.2"/>
    <row r="118" s="4" customFormat="1" ht="11.25" customHeight="1" x14ac:dyDescent="0.2"/>
    <row r="119" s="4" customFormat="1" ht="11.25" customHeight="1" x14ac:dyDescent="0.2"/>
    <row r="120" s="4" customFormat="1" ht="11.25" customHeight="1" x14ac:dyDescent="0.2"/>
    <row r="121" s="4" customFormat="1" ht="11.25" customHeight="1" x14ac:dyDescent="0.2"/>
    <row r="122" s="4" customFormat="1" ht="11.25" customHeight="1" x14ac:dyDescent="0.2"/>
    <row r="123" s="4" customFormat="1" ht="11.25" customHeight="1" x14ac:dyDescent="0.2"/>
    <row r="124" s="4" customFormat="1" ht="11.25" customHeight="1" x14ac:dyDescent="0.2"/>
    <row r="125" s="4" customFormat="1" ht="11.25" customHeight="1" x14ac:dyDescent="0.2"/>
    <row r="126" s="4" customFormat="1" ht="11.25" customHeight="1" x14ac:dyDescent="0.2"/>
    <row r="127" s="4" customFormat="1" ht="11.25" customHeight="1" x14ac:dyDescent="0.2"/>
    <row r="128" s="4" customFormat="1" ht="11.25" customHeight="1" x14ac:dyDescent="0.2"/>
    <row r="129" s="4" customFormat="1" ht="11.25" customHeight="1" x14ac:dyDescent="0.2"/>
    <row r="130" s="4" customFormat="1" ht="11.25" customHeight="1" x14ac:dyDescent="0.2"/>
    <row r="131" s="4" customFormat="1" ht="11.25" customHeight="1" x14ac:dyDescent="0.2"/>
    <row r="132" s="4" customFormat="1" ht="11.25" customHeight="1" x14ac:dyDescent="0.2"/>
    <row r="133" s="4" customFormat="1" ht="11.25" customHeight="1" x14ac:dyDescent="0.2"/>
    <row r="134" s="4" customFormat="1" ht="11.25" customHeight="1" x14ac:dyDescent="0.2"/>
    <row r="135" s="4" customFormat="1" ht="11.25" customHeight="1" x14ac:dyDescent="0.2"/>
    <row r="136" s="4" customFormat="1" ht="11.25" customHeight="1" x14ac:dyDescent="0.2"/>
    <row r="137" s="4" customFormat="1" ht="11.25" customHeight="1" x14ac:dyDescent="0.2"/>
  </sheetData>
  <mergeCells count="22">
    <mergeCell ref="A45:D45"/>
    <mergeCell ref="A46:D46"/>
    <mergeCell ref="A47:D48"/>
    <mergeCell ref="B25:B26"/>
    <mergeCell ref="D25:D26"/>
    <mergeCell ref="A25:A26"/>
    <mergeCell ref="C25:C26"/>
    <mergeCell ref="A31:D31"/>
    <mergeCell ref="A4:D4"/>
    <mergeCell ref="A3:D3"/>
    <mergeCell ref="A8:D8"/>
    <mergeCell ref="A6:D6"/>
    <mergeCell ref="A7:D7"/>
    <mergeCell ref="A5:D5"/>
    <mergeCell ref="A49:D50"/>
    <mergeCell ref="A60:B60"/>
    <mergeCell ref="C59:D59"/>
    <mergeCell ref="C60:D60"/>
    <mergeCell ref="A52:D52"/>
    <mergeCell ref="A53:D53"/>
    <mergeCell ref="A54:D54"/>
    <mergeCell ref="A59:B59"/>
  </mergeCells>
  <pageMargins left="0.78740157480314965" right="0.78740157480314965" top="0.43307086614173229" bottom="0.98425196850393704" header="0.23622047244094491" footer="0.19685039370078741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6"/>
  <sheetViews>
    <sheetView showGridLines="0" topLeftCell="A7" zoomScale="90" zoomScaleNormal="90" workbookViewId="0">
      <selection activeCell="T41" sqref="T41"/>
    </sheetView>
  </sheetViews>
  <sheetFormatPr defaultRowHeight="11.25" customHeight="1" x14ac:dyDescent="0.2"/>
  <cols>
    <col min="1" max="1" width="46.5703125" style="2" customWidth="1"/>
    <col min="2" max="2" width="15.85546875" style="2" bestFit="1" customWidth="1"/>
    <col min="3" max="3" width="14.7109375" style="2" customWidth="1"/>
    <col min="4" max="4" width="20.140625" style="2" bestFit="1" customWidth="1"/>
    <col min="5" max="5" width="14.7109375" style="2" customWidth="1"/>
    <col min="6" max="6" width="18.5703125" style="2" bestFit="1" customWidth="1"/>
    <col min="7" max="16384" width="9.140625" style="2"/>
  </cols>
  <sheetData>
    <row r="1" spans="1:6" s="3" customFormat="1" ht="153" customHeight="1" x14ac:dyDescent="0.2">
      <c r="A1" s="21"/>
    </row>
    <row r="2" spans="1:6" s="3" customFormat="1" ht="11.25" customHeight="1" x14ac:dyDescent="0.2">
      <c r="A2" s="21"/>
    </row>
    <row r="3" spans="1:6" s="3" customFormat="1" ht="11.25" customHeight="1" x14ac:dyDescent="0.2">
      <c r="A3" s="93" t="s">
        <v>87</v>
      </c>
      <c r="B3" s="93"/>
      <c r="C3" s="93"/>
      <c r="D3" s="93"/>
      <c r="E3" s="93"/>
      <c r="F3" s="93"/>
    </row>
    <row r="4" spans="1:6" s="3" customFormat="1" ht="11.25" customHeight="1" x14ac:dyDescent="0.2">
      <c r="A4" s="93" t="s">
        <v>88</v>
      </c>
      <c r="B4" s="93"/>
      <c r="C4" s="93"/>
      <c r="D4" s="93"/>
      <c r="E4" s="93"/>
      <c r="F4" s="93"/>
    </row>
    <row r="5" spans="1:6" s="3" customFormat="1" ht="11.25" customHeight="1" x14ac:dyDescent="0.2">
      <c r="A5" s="93" t="s">
        <v>0</v>
      </c>
      <c r="B5" s="93"/>
      <c r="C5" s="93"/>
      <c r="D5" s="93"/>
      <c r="E5" s="93"/>
      <c r="F5" s="93"/>
    </row>
    <row r="6" spans="1:6" s="5" customFormat="1" ht="11.25" customHeight="1" x14ac:dyDescent="0.15">
      <c r="A6" s="98" t="s">
        <v>12</v>
      </c>
      <c r="B6" s="98"/>
      <c r="C6" s="98"/>
      <c r="D6" s="98"/>
      <c r="E6" s="98"/>
      <c r="F6" s="98"/>
    </row>
    <row r="7" spans="1:6" s="5" customFormat="1" ht="11.25" customHeight="1" x14ac:dyDescent="0.2">
      <c r="A7" s="93" t="s">
        <v>7</v>
      </c>
      <c r="B7" s="93"/>
      <c r="C7" s="93"/>
      <c r="D7" s="93"/>
      <c r="E7" s="93"/>
      <c r="F7" s="93"/>
    </row>
    <row r="8" spans="1:6" s="5" customFormat="1" ht="11.25" customHeight="1" x14ac:dyDescent="0.2">
      <c r="A8" s="93" t="s">
        <v>99</v>
      </c>
      <c r="B8" s="93"/>
      <c r="C8" s="93"/>
      <c r="D8" s="93"/>
      <c r="E8" s="93"/>
      <c r="F8" s="93"/>
    </row>
    <row r="9" spans="1:6" s="3" customFormat="1" ht="11.25" customHeight="1" x14ac:dyDescent="0.2">
      <c r="A9" s="22"/>
      <c r="B9" s="22"/>
      <c r="C9" s="22"/>
      <c r="D9" s="22"/>
      <c r="E9" s="22"/>
      <c r="F9" s="6"/>
    </row>
    <row r="10" spans="1:6" s="3" customFormat="1" ht="11.25" customHeight="1" x14ac:dyDescent="0.2">
      <c r="A10" s="14" t="s">
        <v>76</v>
      </c>
      <c r="F10" s="30">
        <v>1</v>
      </c>
    </row>
    <row r="11" spans="1:6" s="3" customFormat="1" ht="11.25" customHeight="1" x14ac:dyDescent="0.2">
      <c r="A11" s="15"/>
      <c r="B11" s="118" t="s">
        <v>8</v>
      </c>
      <c r="C11" s="120"/>
      <c r="D11" s="120"/>
      <c r="E11" s="120"/>
      <c r="F11" s="120"/>
    </row>
    <row r="12" spans="1:6" s="3" customFormat="1" ht="11.25" customHeight="1" x14ac:dyDescent="0.2">
      <c r="A12" s="31" t="s">
        <v>55</v>
      </c>
      <c r="B12" s="118" t="s">
        <v>10</v>
      </c>
      <c r="C12" s="119"/>
      <c r="D12" s="26" t="s">
        <v>65</v>
      </c>
      <c r="E12" s="118" t="s">
        <v>11</v>
      </c>
      <c r="F12" s="120"/>
    </row>
    <row r="13" spans="1:6" s="3" customFormat="1" ht="11.25" customHeight="1" x14ac:dyDescent="0.2">
      <c r="A13" s="9"/>
      <c r="B13" s="118" t="s">
        <v>9</v>
      </c>
      <c r="C13" s="119"/>
      <c r="D13" s="32" t="s">
        <v>64</v>
      </c>
      <c r="E13" s="33" t="s">
        <v>9</v>
      </c>
      <c r="F13" s="34" t="s">
        <v>45</v>
      </c>
    </row>
    <row r="14" spans="1:6" s="3" customFormat="1" ht="11.25" customHeight="1" x14ac:dyDescent="0.2">
      <c r="A14" s="25"/>
      <c r="B14" s="28" t="s">
        <v>13</v>
      </c>
      <c r="C14" s="29" t="s">
        <v>19</v>
      </c>
      <c r="D14" s="28" t="s">
        <v>63</v>
      </c>
      <c r="E14" s="35" t="s">
        <v>129</v>
      </c>
      <c r="F14" s="13" t="s">
        <v>46</v>
      </c>
    </row>
    <row r="15" spans="1:6" s="3" customFormat="1" ht="11.25" customHeight="1" x14ac:dyDescent="0.2">
      <c r="A15" s="3" t="s">
        <v>44</v>
      </c>
      <c r="B15" s="36"/>
      <c r="C15" s="36"/>
      <c r="D15" s="36"/>
      <c r="E15" s="36"/>
      <c r="F15" s="8"/>
    </row>
    <row r="16" spans="1:6" s="3" customFormat="1" ht="11.25" customHeight="1" x14ac:dyDescent="0.2">
      <c r="A16" s="3" t="s">
        <v>116</v>
      </c>
      <c r="B16" s="69">
        <v>26667.52</v>
      </c>
      <c r="C16" s="69">
        <v>100514.62</v>
      </c>
      <c r="D16" s="69">
        <v>478762683.89999998</v>
      </c>
      <c r="E16" s="69">
        <v>364834786.02999997</v>
      </c>
      <c r="F16" s="67">
        <v>0</v>
      </c>
    </row>
    <row r="17" spans="1:6" s="3" customFormat="1" ht="11.25" customHeight="1" x14ac:dyDescent="0.2">
      <c r="A17" s="12" t="s">
        <v>3</v>
      </c>
      <c r="B17" s="71">
        <f>B16</f>
        <v>26667.52</v>
      </c>
      <c r="C17" s="71">
        <f>C16</f>
        <v>100514.62</v>
      </c>
      <c r="D17" s="70">
        <f>D16</f>
        <v>478762683.89999998</v>
      </c>
      <c r="E17" s="71">
        <f>E16</f>
        <v>364834786.02999997</v>
      </c>
      <c r="F17" s="71">
        <v>0</v>
      </c>
    </row>
    <row r="18" spans="1:6" s="3" customFormat="1" ht="11.25" customHeight="1" x14ac:dyDescent="0.2">
      <c r="A18" s="6"/>
      <c r="B18" s="6"/>
      <c r="C18" s="6"/>
      <c r="D18" s="6"/>
      <c r="E18" s="6"/>
      <c r="F18" s="6"/>
    </row>
    <row r="19" spans="1:6" s="3" customFormat="1" ht="11.25" customHeight="1" x14ac:dyDescent="0.2">
      <c r="A19" s="15"/>
      <c r="B19" s="118" t="s">
        <v>8</v>
      </c>
      <c r="C19" s="120"/>
      <c r="D19" s="120"/>
      <c r="E19" s="120"/>
      <c r="F19" s="120"/>
    </row>
    <row r="20" spans="1:6" s="3" customFormat="1" ht="11.25" customHeight="1" x14ac:dyDescent="0.2">
      <c r="A20" s="31" t="s">
        <v>27</v>
      </c>
      <c r="B20" s="118" t="s">
        <v>10</v>
      </c>
      <c r="C20" s="119"/>
      <c r="D20" s="26" t="s">
        <v>65</v>
      </c>
      <c r="E20" s="118" t="s">
        <v>11</v>
      </c>
      <c r="F20" s="120"/>
    </row>
    <row r="21" spans="1:6" s="3" customFormat="1" ht="11.25" customHeight="1" x14ac:dyDescent="0.2">
      <c r="A21" s="9"/>
      <c r="B21" s="118" t="s">
        <v>9</v>
      </c>
      <c r="C21" s="119"/>
      <c r="D21" s="32" t="s">
        <v>64</v>
      </c>
      <c r="E21" s="33" t="s">
        <v>9</v>
      </c>
      <c r="F21" s="34" t="s">
        <v>45</v>
      </c>
    </row>
    <row r="22" spans="1:6" s="3" customFormat="1" ht="11.25" customHeight="1" x14ac:dyDescent="0.2">
      <c r="A22" s="25"/>
      <c r="B22" s="28" t="s">
        <v>13</v>
      </c>
      <c r="C22" s="29" t="s">
        <v>19</v>
      </c>
      <c r="D22" s="28" t="s">
        <v>63</v>
      </c>
      <c r="E22" s="35" t="s">
        <v>129</v>
      </c>
      <c r="F22" s="13" t="s">
        <v>46</v>
      </c>
    </row>
    <row r="23" spans="1:6" s="3" customFormat="1" ht="11.25" customHeight="1" x14ac:dyDescent="0.2">
      <c r="A23" s="6" t="s">
        <v>117</v>
      </c>
      <c r="B23" s="78">
        <v>26667.52</v>
      </c>
      <c r="C23" s="79">
        <v>100514.62</v>
      </c>
      <c r="D23" s="78">
        <v>413754981.52999997</v>
      </c>
      <c r="E23" s="78">
        <v>311991829.43000001</v>
      </c>
      <c r="F23" s="79">
        <v>0</v>
      </c>
    </row>
    <row r="24" spans="1:6" s="3" customFormat="1" ht="11.25" customHeight="1" x14ac:dyDescent="0.2">
      <c r="A24" s="6" t="s">
        <v>118</v>
      </c>
      <c r="B24" s="78"/>
      <c r="C24" s="79"/>
      <c r="D24" s="78">
        <v>7913599.7000000002</v>
      </c>
      <c r="E24" s="78">
        <v>425468.75</v>
      </c>
      <c r="F24" s="79">
        <v>0</v>
      </c>
    </row>
    <row r="25" spans="1:6" s="3" customFormat="1" ht="11.25" customHeight="1" x14ac:dyDescent="0.2">
      <c r="A25" s="6" t="s">
        <v>119</v>
      </c>
      <c r="B25" s="78"/>
      <c r="C25" s="79"/>
      <c r="D25" s="78">
        <v>4463310.0999999996</v>
      </c>
      <c r="E25" s="78">
        <v>0</v>
      </c>
      <c r="F25" s="79">
        <v>0</v>
      </c>
    </row>
    <row r="26" spans="1:6" s="3" customFormat="1" ht="11.25" customHeight="1" x14ac:dyDescent="0.2">
      <c r="A26" s="6" t="s">
        <v>120</v>
      </c>
      <c r="B26" s="78"/>
      <c r="C26" s="79"/>
      <c r="D26" s="78">
        <v>1600000</v>
      </c>
      <c r="E26" s="78">
        <v>1600000</v>
      </c>
      <c r="F26" s="79">
        <v>0</v>
      </c>
    </row>
    <row r="27" spans="1:6" s="3" customFormat="1" ht="11.25" customHeight="1" x14ac:dyDescent="0.2">
      <c r="A27" s="6" t="s">
        <v>121</v>
      </c>
      <c r="B27" s="78"/>
      <c r="C27" s="79"/>
      <c r="D27" s="78">
        <v>50817497.850000001</v>
      </c>
      <c r="E27" s="78">
        <v>50817487.850000001</v>
      </c>
      <c r="F27" s="79">
        <v>0</v>
      </c>
    </row>
    <row r="28" spans="1:6" s="3" customFormat="1" ht="11.25" customHeight="1" x14ac:dyDescent="0.2">
      <c r="A28" s="6" t="s">
        <v>122</v>
      </c>
      <c r="B28" s="78"/>
      <c r="C28" s="79"/>
      <c r="D28" s="78">
        <v>212196.72</v>
      </c>
      <c r="E28" s="78">
        <v>0</v>
      </c>
      <c r="F28" s="79">
        <v>0</v>
      </c>
    </row>
    <row r="29" spans="1:6" s="3" customFormat="1" ht="11.25" customHeight="1" x14ac:dyDescent="0.2">
      <c r="A29" s="6" t="s">
        <v>123</v>
      </c>
      <c r="B29" s="78"/>
      <c r="C29" s="79"/>
      <c r="D29" s="78">
        <v>1098</v>
      </c>
      <c r="E29" s="78">
        <v>0</v>
      </c>
      <c r="F29" s="79">
        <v>0</v>
      </c>
    </row>
    <row r="30" spans="1:6" s="3" customFormat="1" ht="11.25" customHeight="1" x14ac:dyDescent="0.2">
      <c r="A30" s="12" t="s">
        <v>3</v>
      </c>
      <c r="B30" s="71">
        <f>SUM(B23:B29)</f>
        <v>26667.52</v>
      </c>
      <c r="C30" s="71">
        <f>SUM(C23:C29)</f>
        <v>100514.62</v>
      </c>
      <c r="D30" s="71">
        <f>SUM(D23:D29)</f>
        <v>478762683.90000004</v>
      </c>
      <c r="E30" s="71">
        <f>SUM(E23:E29)</f>
        <v>364834786.03000003</v>
      </c>
      <c r="F30" s="71">
        <v>0</v>
      </c>
    </row>
    <row r="31" spans="1:6" s="3" customFormat="1" ht="11.25" customHeight="1" x14ac:dyDescent="0.2">
      <c r="A31" s="121" t="s">
        <v>113</v>
      </c>
      <c r="B31" s="121"/>
      <c r="C31" s="121"/>
      <c r="D31" s="121"/>
      <c r="E31" s="121"/>
      <c r="F31" s="121"/>
    </row>
    <row r="32" spans="1:6" s="3" customFormat="1" ht="11.25" customHeight="1" x14ac:dyDescent="0.2">
      <c r="A32" s="122" t="s">
        <v>114</v>
      </c>
      <c r="B32" s="122"/>
      <c r="C32" s="122"/>
      <c r="D32" s="122"/>
      <c r="E32" s="122"/>
      <c r="F32" s="122"/>
    </row>
    <row r="33" spans="1:6" s="3" customFormat="1" ht="11.25" customHeight="1" x14ac:dyDescent="0.2">
      <c r="A33" s="116" t="s">
        <v>128</v>
      </c>
      <c r="B33" s="117"/>
      <c r="C33" s="117"/>
      <c r="D33" s="117"/>
      <c r="E33" s="117"/>
      <c r="F33" s="117"/>
    </row>
    <row r="34" spans="1:6" s="3" customFormat="1" ht="11.25" customHeight="1" x14ac:dyDescent="0.2">
      <c r="A34" s="117"/>
      <c r="B34" s="117"/>
      <c r="C34" s="117"/>
      <c r="D34" s="117"/>
      <c r="E34" s="117"/>
      <c r="F34" s="117"/>
    </row>
    <row r="35" spans="1:6" s="3" customFormat="1" ht="54.75" customHeight="1" x14ac:dyDescent="0.2"/>
    <row r="36" spans="1:6" s="3" customFormat="1" ht="17.25" customHeight="1" x14ac:dyDescent="0.2">
      <c r="A36" s="93" t="s">
        <v>91</v>
      </c>
      <c r="B36" s="93"/>
      <c r="C36" s="93"/>
      <c r="D36" s="93"/>
      <c r="E36" s="93"/>
      <c r="F36" s="93"/>
    </row>
    <row r="37" spans="1:6" s="3" customFormat="1" ht="11.25" customHeight="1" x14ac:dyDescent="0.2">
      <c r="A37" s="93" t="s">
        <v>92</v>
      </c>
      <c r="B37" s="93"/>
      <c r="C37" s="93"/>
      <c r="D37" s="93"/>
      <c r="E37" s="93"/>
      <c r="F37" s="93"/>
    </row>
    <row r="38" spans="1:6" s="3" customFormat="1" ht="11.25" customHeight="1" x14ac:dyDescent="0.2"/>
    <row r="39" spans="1:6" s="3" customFormat="1" ht="11.25" customHeight="1" x14ac:dyDescent="0.2"/>
    <row r="40" spans="1:6" s="3" customFormat="1" ht="11.25" customHeight="1" x14ac:dyDescent="0.2"/>
    <row r="41" spans="1:6" s="3" customFormat="1" ht="39" customHeight="1" x14ac:dyDescent="0.2"/>
    <row r="42" spans="1:6" s="3" customFormat="1" ht="15" customHeight="1" x14ac:dyDescent="0.2">
      <c r="A42" s="93" t="s">
        <v>125</v>
      </c>
      <c r="B42" s="93"/>
      <c r="C42" s="93"/>
      <c r="D42" s="93" t="s">
        <v>97</v>
      </c>
      <c r="E42" s="93"/>
      <c r="F42" s="93"/>
    </row>
    <row r="43" spans="1:6" s="3" customFormat="1" ht="11.25" customHeight="1" x14ac:dyDescent="0.2">
      <c r="A43" s="93" t="s">
        <v>126</v>
      </c>
      <c r="B43" s="93"/>
      <c r="C43" s="93"/>
      <c r="D43" s="93" t="s">
        <v>98</v>
      </c>
      <c r="E43" s="93"/>
      <c r="F43" s="93"/>
    </row>
    <row r="44" spans="1:6" s="3" customFormat="1" ht="11.25" customHeight="1" x14ac:dyDescent="0.2"/>
    <row r="45" spans="1:6" s="3" customFormat="1" ht="11.25" customHeight="1" x14ac:dyDescent="0.2"/>
    <row r="46" spans="1:6" s="3" customFormat="1" ht="11.25" customHeight="1" x14ac:dyDescent="0.2"/>
    <row r="47" spans="1:6" s="3" customFormat="1" ht="11.25" customHeight="1" x14ac:dyDescent="0.2"/>
    <row r="48" spans="1:6" s="3" customFormat="1" ht="11.25" customHeight="1" x14ac:dyDescent="0.2"/>
    <row r="49" s="3" customFormat="1" ht="11.25" customHeight="1" x14ac:dyDescent="0.2"/>
    <row r="50" s="3" customFormat="1" ht="11.25" customHeight="1" x14ac:dyDescent="0.2"/>
    <row r="51" s="3" customFormat="1" ht="11.25" customHeight="1" x14ac:dyDescent="0.2"/>
    <row r="52" s="3" customFormat="1" ht="11.25" customHeight="1" x14ac:dyDescent="0.2"/>
    <row r="53" s="3" customFormat="1" ht="11.25" customHeight="1" x14ac:dyDescent="0.2"/>
    <row r="54" s="3" customFormat="1" ht="11.25" customHeight="1" x14ac:dyDescent="0.2"/>
    <row r="55" s="3" customFormat="1" ht="11.25" customHeight="1" x14ac:dyDescent="0.2"/>
    <row r="56" s="3" customFormat="1" ht="11.25" customHeight="1" x14ac:dyDescent="0.2"/>
    <row r="57" s="3" customFormat="1" ht="11.25" customHeight="1" x14ac:dyDescent="0.2"/>
    <row r="58" s="3" customFormat="1" ht="11.25" customHeight="1" x14ac:dyDescent="0.2"/>
    <row r="59" s="3" customFormat="1" ht="11.25" customHeight="1" x14ac:dyDescent="0.2"/>
    <row r="60" s="3" customFormat="1" ht="11.25" customHeight="1" x14ac:dyDescent="0.2"/>
    <row r="61" s="3" customFormat="1" ht="11.25" customHeight="1" x14ac:dyDescent="0.2"/>
    <row r="62" s="3" customFormat="1" ht="11.25" customHeight="1" x14ac:dyDescent="0.2"/>
    <row r="63" s="3" customFormat="1" ht="11.25" customHeight="1" x14ac:dyDescent="0.2"/>
    <row r="64" s="3" customFormat="1" ht="11.25" customHeight="1" x14ac:dyDescent="0.2"/>
    <row r="65" s="3" customFormat="1" ht="11.25" customHeight="1" x14ac:dyDescent="0.2"/>
    <row r="66" s="3" customFormat="1" ht="11.25" customHeight="1" x14ac:dyDescent="0.2"/>
    <row r="67" s="3" customFormat="1" ht="11.25" customHeight="1" x14ac:dyDescent="0.2"/>
    <row r="68" s="3" customFormat="1" ht="11.25" customHeight="1" x14ac:dyDescent="0.2"/>
    <row r="69" s="3" customFormat="1" ht="11.25" customHeight="1" x14ac:dyDescent="0.2"/>
    <row r="70" s="3" customFormat="1" ht="11.25" customHeight="1" x14ac:dyDescent="0.2"/>
    <row r="71" s="3" customFormat="1" ht="11.25" customHeight="1" x14ac:dyDescent="0.2"/>
    <row r="72" s="3" customFormat="1" ht="11.25" customHeight="1" x14ac:dyDescent="0.2"/>
    <row r="73" s="3" customFormat="1" ht="11.25" customHeight="1" x14ac:dyDescent="0.2"/>
    <row r="74" s="3" customFormat="1" ht="11.25" customHeight="1" x14ac:dyDescent="0.2"/>
    <row r="75" s="3" customFormat="1" ht="11.25" customHeight="1" x14ac:dyDescent="0.2"/>
    <row r="76" s="3" customFormat="1" ht="11.25" customHeight="1" x14ac:dyDescent="0.2"/>
    <row r="77" s="3" customFormat="1" ht="11.25" customHeight="1" x14ac:dyDescent="0.2"/>
    <row r="78" s="3" customFormat="1" ht="11.25" customHeight="1" x14ac:dyDescent="0.2"/>
    <row r="79" s="3" customFormat="1" ht="11.25" customHeight="1" x14ac:dyDescent="0.2"/>
    <row r="80" s="3" customFormat="1" ht="11.25" customHeight="1" x14ac:dyDescent="0.2"/>
    <row r="81" s="3" customFormat="1" ht="11.25" customHeight="1" x14ac:dyDescent="0.2"/>
    <row r="82" s="3" customFormat="1" ht="11.25" customHeight="1" x14ac:dyDescent="0.2"/>
    <row r="83" s="3" customFormat="1" ht="11.25" customHeight="1" x14ac:dyDescent="0.2"/>
    <row r="84" s="3" customFormat="1" ht="11.25" customHeight="1" x14ac:dyDescent="0.2"/>
    <row r="85" s="3" customFormat="1" ht="11.25" customHeight="1" x14ac:dyDescent="0.2"/>
    <row r="86" s="3" customFormat="1" ht="11.25" customHeight="1" x14ac:dyDescent="0.2"/>
    <row r="87" s="3" customFormat="1" ht="11.25" customHeight="1" x14ac:dyDescent="0.2"/>
    <row r="88" s="3" customFormat="1" ht="11.25" customHeight="1" x14ac:dyDescent="0.2"/>
    <row r="89" s="3" customFormat="1" ht="11.25" customHeight="1" x14ac:dyDescent="0.2"/>
    <row r="90" s="3" customFormat="1" ht="11.25" customHeight="1" x14ac:dyDescent="0.2"/>
    <row r="91" s="3" customFormat="1" ht="11.25" customHeight="1" x14ac:dyDescent="0.2"/>
    <row r="92" s="3" customFormat="1" ht="11.25" customHeight="1" x14ac:dyDescent="0.2"/>
    <row r="93" s="3" customFormat="1" ht="11.25" customHeight="1" x14ac:dyDescent="0.2"/>
    <row r="94" s="3" customFormat="1" ht="11.25" customHeight="1" x14ac:dyDescent="0.2"/>
    <row r="95" s="3" customFormat="1" ht="11.25" customHeight="1" x14ac:dyDescent="0.2"/>
    <row r="96" s="3" customFormat="1" ht="11.25" customHeight="1" x14ac:dyDescent="0.2"/>
    <row r="97" s="3" customFormat="1" ht="11.25" customHeight="1" x14ac:dyDescent="0.2"/>
    <row r="98" s="3" customFormat="1" ht="11.25" customHeight="1" x14ac:dyDescent="0.2"/>
    <row r="99" s="3" customFormat="1" ht="11.25" customHeight="1" x14ac:dyDescent="0.2"/>
    <row r="100" s="3" customFormat="1" ht="11.25" customHeight="1" x14ac:dyDescent="0.2"/>
    <row r="101" s="3" customFormat="1" ht="11.25" customHeight="1" x14ac:dyDescent="0.2"/>
    <row r="102" s="3" customFormat="1" ht="11.25" customHeight="1" x14ac:dyDescent="0.2"/>
    <row r="103" s="3" customFormat="1" ht="11.25" customHeight="1" x14ac:dyDescent="0.2"/>
    <row r="104" s="3" customFormat="1" ht="11.25" customHeight="1" x14ac:dyDescent="0.2"/>
    <row r="105" s="3" customFormat="1" ht="11.25" customHeight="1" x14ac:dyDescent="0.2"/>
    <row r="106" s="3" customFormat="1" ht="11.25" customHeight="1" x14ac:dyDescent="0.2"/>
    <row r="107" s="3" customFormat="1" ht="11.25" customHeight="1" x14ac:dyDescent="0.2"/>
    <row r="108" s="3" customFormat="1" ht="11.25" customHeight="1" x14ac:dyDescent="0.2"/>
    <row r="109" s="3" customFormat="1" ht="11.25" customHeight="1" x14ac:dyDescent="0.2"/>
    <row r="110" s="3" customFormat="1" ht="11.25" customHeight="1" x14ac:dyDescent="0.2"/>
    <row r="111" s="3" customFormat="1" ht="11.25" customHeight="1" x14ac:dyDescent="0.2"/>
    <row r="112" s="3" customFormat="1" ht="11.25" customHeight="1" x14ac:dyDescent="0.2"/>
    <row r="113" s="3" customFormat="1" ht="11.25" customHeight="1" x14ac:dyDescent="0.2"/>
    <row r="114" s="3" customFormat="1" ht="11.25" customHeight="1" x14ac:dyDescent="0.2"/>
    <row r="115" s="3" customFormat="1" ht="11.25" customHeight="1" x14ac:dyDescent="0.2"/>
    <row r="116" s="3" customFormat="1" ht="11.25" customHeight="1" x14ac:dyDescent="0.2"/>
    <row r="117" s="3" customFormat="1" ht="11.25" customHeight="1" x14ac:dyDescent="0.2"/>
    <row r="118" s="3" customFormat="1" ht="11.25" customHeight="1" x14ac:dyDescent="0.2"/>
    <row r="119" s="3" customFormat="1" ht="11.25" customHeight="1" x14ac:dyDescent="0.2"/>
    <row r="120" s="3" customFormat="1" ht="11.25" customHeight="1" x14ac:dyDescent="0.2"/>
    <row r="121" s="3" customFormat="1" ht="11.25" customHeight="1" x14ac:dyDescent="0.2"/>
    <row r="122" s="3" customFormat="1" ht="11.25" customHeight="1" x14ac:dyDescent="0.2"/>
    <row r="123" s="3" customFormat="1" ht="11.25" customHeight="1" x14ac:dyDescent="0.2"/>
    <row r="124" s="3" customFormat="1" ht="11.25" customHeight="1" x14ac:dyDescent="0.2"/>
    <row r="125" s="3" customFormat="1" ht="11.25" customHeight="1" x14ac:dyDescent="0.2"/>
    <row r="126" s="3" customFormat="1" ht="11.25" customHeight="1" x14ac:dyDescent="0.2"/>
    <row r="127" s="3" customFormat="1" ht="11.25" customHeight="1" x14ac:dyDescent="0.2"/>
    <row r="128" s="3" customFormat="1" ht="11.25" customHeight="1" x14ac:dyDescent="0.2"/>
    <row r="129" s="3" customFormat="1" ht="11.25" customHeight="1" x14ac:dyDescent="0.2"/>
    <row r="130" s="3" customFormat="1" ht="11.25" customHeight="1" x14ac:dyDescent="0.2"/>
    <row r="131" s="3" customFormat="1" ht="11.25" customHeight="1" x14ac:dyDescent="0.2"/>
    <row r="132" s="3" customFormat="1" ht="11.25" customHeight="1" x14ac:dyDescent="0.2"/>
    <row r="133" s="3" customFormat="1" ht="11.25" customHeight="1" x14ac:dyDescent="0.2"/>
    <row r="134" s="3" customFormat="1" ht="11.25" customHeight="1" x14ac:dyDescent="0.2"/>
    <row r="135" s="3" customFormat="1" ht="11.25" customHeight="1" x14ac:dyDescent="0.2"/>
    <row r="136" s="3" customFormat="1" ht="11.25" customHeight="1" x14ac:dyDescent="0.2"/>
  </sheetData>
  <mergeCells count="23">
    <mergeCell ref="A31:F31"/>
    <mergeCell ref="A6:F6"/>
    <mergeCell ref="A5:F5"/>
    <mergeCell ref="A3:F3"/>
    <mergeCell ref="A4:F4"/>
    <mergeCell ref="A32:F32"/>
    <mergeCell ref="B21:C21"/>
    <mergeCell ref="B19:F19"/>
    <mergeCell ref="B20:C20"/>
    <mergeCell ref="E20:F20"/>
    <mergeCell ref="A7:F7"/>
    <mergeCell ref="A8:F8"/>
    <mergeCell ref="B13:C13"/>
    <mergeCell ref="B12:C12"/>
    <mergeCell ref="E12:F12"/>
    <mergeCell ref="B11:F11"/>
    <mergeCell ref="A33:F34"/>
    <mergeCell ref="A36:F36"/>
    <mergeCell ref="A37:F37"/>
    <mergeCell ref="A42:C42"/>
    <mergeCell ref="A43:C43"/>
    <mergeCell ref="D42:F42"/>
    <mergeCell ref="D43:F43"/>
  </mergeCells>
  <pageMargins left="0.78740157480314965" right="0.78740157480314965" top="0.98425196850393704" bottom="0.98425196850393704" header="0" footer="0.19685039370078741"/>
  <pageSetup paperSize="9" scale="6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1"/>
  <sheetViews>
    <sheetView showGridLines="0" tabSelected="1" zoomScale="90" zoomScaleNormal="90" workbookViewId="0">
      <selection activeCell="F14" sqref="F14"/>
    </sheetView>
  </sheetViews>
  <sheetFormatPr defaultRowHeight="11.25" customHeight="1" x14ac:dyDescent="0.2"/>
  <cols>
    <col min="1" max="1" width="63.140625" style="2" bestFit="1" customWidth="1"/>
    <col min="2" max="2" width="32.5703125" style="2" customWidth="1"/>
    <col min="3" max="3" width="40.5703125" style="2" bestFit="1" customWidth="1"/>
    <col min="4" max="16384" width="9.140625" style="2"/>
  </cols>
  <sheetData>
    <row r="1" spans="1:3" s="3" customFormat="1" ht="85.5" customHeight="1" x14ac:dyDescent="0.2">
      <c r="A1" s="21"/>
    </row>
    <row r="2" spans="1:3" s="3" customFormat="1" ht="37.5" customHeight="1" x14ac:dyDescent="0.2">
      <c r="A2" s="21"/>
    </row>
    <row r="3" spans="1:3" s="3" customFormat="1" ht="11.25" customHeight="1" x14ac:dyDescent="0.2">
      <c r="A3" s="93" t="s">
        <v>87</v>
      </c>
      <c r="B3" s="93"/>
      <c r="C3" s="93"/>
    </row>
    <row r="4" spans="1:3" s="3" customFormat="1" ht="11.25" customHeight="1" x14ac:dyDescent="0.2">
      <c r="A4" s="93" t="s">
        <v>88</v>
      </c>
      <c r="B4" s="93"/>
      <c r="C4" s="93"/>
    </row>
    <row r="5" spans="1:3" s="3" customFormat="1" ht="11.25" customHeight="1" x14ac:dyDescent="0.2">
      <c r="A5" s="93" t="s">
        <v>0</v>
      </c>
      <c r="B5" s="93"/>
      <c r="C5" s="93"/>
    </row>
    <row r="6" spans="1:3" s="5" customFormat="1" ht="11.25" customHeight="1" x14ac:dyDescent="0.15">
      <c r="A6" s="98" t="s">
        <v>16</v>
      </c>
      <c r="B6" s="98"/>
      <c r="C6" s="98"/>
    </row>
    <row r="7" spans="1:3" s="5" customFormat="1" ht="11.25" customHeight="1" x14ac:dyDescent="0.2">
      <c r="A7" s="93" t="s">
        <v>7</v>
      </c>
      <c r="B7" s="93"/>
      <c r="C7" s="93"/>
    </row>
    <row r="8" spans="1:3" s="5" customFormat="1" ht="11.25" customHeight="1" x14ac:dyDescent="0.2">
      <c r="A8" s="93" t="s">
        <v>99</v>
      </c>
      <c r="B8" s="93"/>
      <c r="C8" s="93"/>
    </row>
    <row r="9" spans="1:3" s="3" customFormat="1" ht="11.25" customHeight="1" x14ac:dyDescent="0.2">
      <c r="A9" s="22"/>
      <c r="B9" s="22"/>
      <c r="C9" s="22"/>
    </row>
    <row r="10" spans="1:3" s="3" customFormat="1" ht="11.25" customHeight="1" x14ac:dyDescent="0.2">
      <c r="A10" s="3" t="s">
        <v>47</v>
      </c>
      <c r="C10" s="18">
        <v>1</v>
      </c>
    </row>
    <row r="11" spans="1:3" s="3" customFormat="1" ht="11.25" customHeight="1" x14ac:dyDescent="0.2">
      <c r="A11" s="23" t="s">
        <v>21</v>
      </c>
      <c r="B11" s="24" t="s">
        <v>2</v>
      </c>
      <c r="C11" s="24" t="s">
        <v>15</v>
      </c>
    </row>
    <row r="12" spans="1:3" s="3" customFormat="1" ht="11.25" customHeight="1" x14ac:dyDescent="0.2">
      <c r="A12" s="9" t="s">
        <v>29</v>
      </c>
      <c r="B12" s="55">
        <v>2133963685.2299998</v>
      </c>
      <c r="C12" s="65">
        <v>5.5186499999999999E-3</v>
      </c>
    </row>
    <row r="13" spans="1:3" s="3" customFormat="1" ht="11.25" customHeight="1" x14ac:dyDescent="0.2">
      <c r="A13" s="9" t="s">
        <v>100</v>
      </c>
      <c r="B13" s="55">
        <v>4678850469.6999998</v>
      </c>
      <c r="C13" s="65">
        <v>1.21E-2</v>
      </c>
    </row>
    <row r="14" spans="1:3" s="3" customFormat="1" ht="11.25" customHeight="1" x14ac:dyDescent="0.2">
      <c r="A14" s="25" t="s">
        <v>101</v>
      </c>
      <c r="B14" s="63">
        <v>4444907946.2150002</v>
      </c>
      <c r="C14" s="66">
        <v>1.1495E-2</v>
      </c>
    </row>
    <row r="15" spans="1:3" s="3" customFormat="1" ht="11.25" customHeight="1" x14ac:dyDescent="0.2">
      <c r="A15" s="6"/>
      <c r="B15" s="6"/>
      <c r="C15" s="6"/>
    </row>
    <row r="16" spans="1:3" s="3" customFormat="1" ht="11.25" customHeight="1" x14ac:dyDescent="0.2">
      <c r="A16" s="23" t="s">
        <v>105</v>
      </c>
      <c r="B16" s="24" t="s">
        <v>2</v>
      </c>
      <c r="C16" s="24" t="s">
        <v>15</v>
      </c>
    </row>
    <row r="17" spans="1:3" s="3" customFormat="1" ht="11.25" customHeight="1" x14ac:dyDescent="0.2">
      <c r="A17" s="9" t="s">
        <v>17</v>
      </c>
      <c r="B17" s="34" t="s">
        <v>102</v>
      </c>
      <c r="C17" s="34" t="s">
        <v>102</v>
      </c>
    </row>
    <row r="18" spans="1:3" s="3" customFormat="1" ht="11.25" customHeight="1" x14ac:dyDescent="0.2">
      <c r="A18" s="25" t="s">
        <v>20</v>
      </c>
      <c r="B18" s="29" t="s">
        <v>102</v>
      </c>
      <c r="C18" s="29" t="s">
        <v>102</v>
      </c>
    </row>
    <row r="19" spans="1:3" s="3" customFormat="1" ht="11.25" customHeight="1" x14ac:dyDescent="0.2">
      <c r="A19" s="6"/>
      <c r="B19" s="6"/>
      <c r="C19" s="6"/>
    </row>
    <row r="20" spans="1:3" s="3" customFormat="1" ht="11.25" customHeight="1" x14ac:dyDescent="0.2">
      <c r="A20" s="23" t="s">
        <v>23</v>
      </c>
      <c r="B20" s="24" t="s">
        <v>2</v>
      </c>
      <c r="C20" s="24" t="s">
        <v>15</v>
      </c>
    </row>
    <row r="21" spans="1:3" s="3" customFormat="1" ht="11.25" customHeight="1" x14ac:dyDescent="0.2">
      <c r="A21" s="9" t="s">
        <v>22</v>
      </c>
      <c r="B21" s="34" t="s">
        <v>102</v>
      </c>
      <c r="C21" s="34" t="s">
        <v>102</v>
      </c>
    </row>
    <row r="22" spans="1:3" s="3" customFormat="1" ht="11.25" customHeight="1" x14ac:dyDescent="0.2">
      <c r="A22" s="25" t="s">
        <v>20</v>
      </c>
      <c r="B22" s="29" t="s">
        <v>102</v>
      </c>
      <c r="C22" s="29" t="s">
        <v>102</v>
      </c>
    </row>
    <row r="23" spans="1:3" s="3" customFormat="1" ht="11.25" customHeight="1" x14ac:dyDescent="0.2">
      <c r="A23" s="6"/>
      <c r="B23" s="6"/>
      <c r="C23" s="6"/>
    </row>
    <row r="24" spans="1:3" s="3" customFormat="1" ht="11.25" customHeight="1" x14ac:dyDescent="0.2">
      <c r="A24" s="23" t="s">
        <v>1</v>
      </c>
      <c r="B24" s="24" t="s">
        <v>2</v>
      </c>
      <c r="C24" s="24" t="s">
        <v>15</v>
      </c>
    </row>
    <row r="25" spans="1:3" s="3" customFormat="1" ht="11.25" customHeight="1" x14ac:dyDescent="0.2">
      <c r="A25" s="9" t="s">
        <v>24</v>
      </c>
      <c r="B25" s="34" t="s">
        <v>102</v>
      </c>
      <c r="C25" s="34" t="s">
        <v>102</v>
      </c>
    </row>
    <row r="26" spans="1:3" s="3" customFormat="1" ht="11.25" customHeight="1" x14ac:dyDescent="0.2">
      <c r="A26" s="9" t="s">
        <v>25</v>
      </c>
      <c r="B26" s="34" t="s">
        <v>102</v>
      </c>
      <c r="C26" s="34" t="s">
        <v>102</v>
      </c>
    </row>
    <row r="27" spans="1:3" s="3" customFormat="1" ht="11.25" customHeight="1" x14ac:dyDescent="0.2">
      <c r="A27" s="9" t="s">
        <v>48</v>
      </c>
      <c r="B27" s="34" t="s">
        <v>102</v>
      </c>
      <c r="C27" s="34" t="s">
        <v>102</v>
      </c>
    </row>
    <row r="28" spans="1:3" s="3" customFormat="1" ht="11.25" customHeight="1" x14ac:dyDescent="0.2">
      <c r="A28" s="25" t="s">
        <v>49</v>
      </c>
      <c r="B28" s="29" t="s">
        <v>102</v>
      </c>
      <c r="C28" s="29" t="s">
        <v>102</v>
      </c>
    </row>
    <row r="29" spans="1:3" s="3" customFormat="1" ht="11.25" customHeight="1" x14ac:dyDescent="0.2">
      <c r="A29" s="6"/>
      <c r="B29" s="6"/>
      <c r="C29" s="6"/>
    </row>
    <row r="30" spans="1:3" s="3" customFormat="1" ht="11.25" customHeight="1" x14ac:dyDescent="0.2">
      <c r="A30" s="123" t="s">
        <v>8</v>
      </c>
      <c r="B30" s="26" t="s">
        <v>51</v>
      </c>
      <c r="C30" s="27" t="s">
        <v>66</v>
      </c>
    </row>
    <row r="31" spans="1:3" s="3" customFormat="1" ht="11.25" customHeight="1" x14ac:dyDescent="0.2">
      <c r="A31" s="124"/>
      <c r="B31" s="28" t="s">
        <v>50</v>
      </c>
      <c r="C31" s="29" t="s">
        <v>67</v>
      </c>
    </row>
    <row r="32" spans="1:3" s="3" customFormat="1" ht="11.25" customHeight="1" x14ac:dyDescent="0.2">
      <c r="A32" s="12" t="s">
        <v>28</v>
      </c>
      <c r="B32" s="64">
        <v>364834786.02999997</v>
      </c>
      <c r="C32" s="64">
        <v>478762683.89999998</v>
      </c>
    </row>
    <row r="33" spans="1:3" s="3" customFormat="1" ht="11.25" customHeight="1" x14ac:dyDescent="0.2">
      <c r="A33" s="3" t="s">
        <v>103</v>
      </c>
      <c r="B33" s="5"/>
    </row>
    <row r="34" spans="1:3" s="3" customFormat="1" ht="11.25" customHeight="1" x14ac:dyDescent="0.2"/>
    <row r="35" spans="1:3" s="3" customFormat="1" ht="11.25" customHeight="1" x14ac:dyDescent="0.2"/>
    <row r="36" spans="1:3" s="3" customFormat="1" ht="37.5" customHeight="1" x14ac:dyDescent="0.2"/>
    <row r="37" spans="1:3" s="3" customFormat="1" ht="11.25" customHeight="1" x14ac:dyDescent="0.2"/>
    <row r="38" spans="1:3" s="3" customFormat="1" ht="16.5" customHeight="1" x14ac:dyDescent="0.2">
      <c r="A38" s="93" t="s">
        <v>91</v>
      </c>
      <c r="B38" s="93"/>
      <c r="C38" s="93"/>
    </row>
    <row r="39" spans="1:3" s="3" customFormat="1" ht="11.25" customHeight="1" x14ac:dyDescent="0.2">
      <c r="A39" s="93" t="s">
        <v>92</v>
      </c>
      <c r="B39" s="93"/>
      <c r="C39" s="93"/>
    </row>
    <row r="40" spans="1:3" s="3" customFormat="1" ht="11.25" customHeight="1" x14ac:dyDescent="0.2"/>
    <row r="41" spans="1:3" s="3" customFormat="1" ht="11.25" customHeight="1" x14ac:dyDescent="0.2"/>
    <row r="42" spans="1:3" s="3" customFormat="1" ht="11.25" customHeight="1" x14ac:dyDescent="0.2"/>
    <row r="43" spans="1:3" s="3" customFormat="1" ht="30" customHeight="1" x14ac:dyDescent="0.2"/>
    <row r="44" spans="1:3" s="3" customFormat="1" ht="18" customHeight="1" x14ac:dyDescent="0.2">
      <c r="A44" s="22" t="s">
        <v>125</v>
      </c>
      <c r="B44" s="93" t="s">
        <v>97</v>
      </c>
      <c r="C44" s="93"/>
    </row>
    <row r="45" spans="1:3" s="3" customFormat="1" ht="11.25" customHeight="1" x14ac:dyDescent="0.2">
      <c r="A45" s="22" t="s">
        <v>126</v>
      </c>
      <c r="B45" s="93" t="s">
        <v>98</v>
      </c>
      <c r="C45" s="93"/>
    </row>
    <row r="46" spans="1:3" s="3" customFormat="1" ht="11.25" customHeight="1" x14ac:dyDescent="0.2"/>
    <row r="47" spans="1:3" s="3" customFormat="1" ht="11.25" customHeight="1" x14ac:dyDescent="0.2"/>
    <row r="48" spans="1:3" s="3" customFormat="1" ht="11.25" customHeight="1" x14ac:dyDescent="0.2"/>
    <row r="49" s="3" customFormat="1" ht="11.25" customHeight="1" x14ac:dyDescent="0.2"/>
    <row r="50" s="3" customFormat="1" ht="11.25" customHeight="1" x14ac:dyDescent="0.2"/>
    <row r="51" s="3" customFormat="1" ht="11.25" customHeight="1" x14ac:dyDescent="0.2"/>
    <row r="52" s="3" customFormat="1" ht="11.25" customHeight="1" x14ac:dyDescent="0.2"/>
    <row r="53" s="3" customFormat="1" ht="11.25" customHeight="1" x14ac:dyDescent="0.2"/>
    <row r="54" s="3" customFormat="1" ht="11.25" customHeight="1" x14ac:dyDescent="0.2"/>
    <row r="55" s="3" customFormat="1" ht="11.25" customHeight="1" x14ac:dyDescent="0.2"/>
    <row r="56" s="3" customFormat="1" ht="11.25" customHeight="1" x14ac:dyDescent="0.2"/>
    <row r="57" s="3" customFormat="1" ht="11.25" customHeight="1" x14ac:dyDescent="0.2"/>
    <row r="58" s="3" customFormat="1" ht="11.25" customHeight="1" x14ac:dyDescent="0.2"/>
    <row r="59" s="3" customFormat="1" ht="11.25" customHeight="1" x14ac:dyDescent="0.2"/>
    <row r="60" s="3" customFormat="1" ht="11.25" customHeight="1" x14ac:dyDescent="0.2"/>
    <row r="61" s="3" customFormat="1" ht="11.25" customHeight="1" x14ac:dyDescent="0.2"/>
    <row r="62" s="3" customFormat="1" ht="11.25" customHeight="1" x14ac:dyDescent="0.2"/>
    <row r="63" s="3" customFormat="1" ht="11.25" customHeight="1" x14ac:dyDescent="0.2"/>
    <row r="64" s="3" customFormat="1" ht="11.25" customHeight="1" x14ac:dyDescent="0.2"/>
    <row r="65" s="3" customFormat="1" ht="11.25" customHeight="1" x14ac:dyDescent="0.2"/>
    <row r="66" s="3" customFormat="1" ht="11.25" customHeight="1" x14ac:dyDescent="0.2"/>
    <row r="67" s="3" customFormat="1" ht="11.25" customHeight="1" x14ac:dyDescent="0.2"/>
    <row r="68" s="3" customFormat="1" ht="11.25" customHeight="1" x14ac:dyDescent="0.2"/>
    <row r="69" s="3" customFormat="1" ht="11.25" customHeight="1" x14ac:dyDescent="0.2"/>
    <row r="70" s="3" customFormat="1" ht="11.25" customHeight="1" x14ac:dyDescent="0.2"/>
    <row r="71" s="3" customFormat="1" ht="11.25" customHeight="1" x14ac:dyDescent="0.2"/>
    <row r="72" s="3" customFormat="1" ht="11.25" customHeight="1" x14ac:dyDescent="0.2"/>
    <row r="73" s="3" customFormat="1" ht="11.25" customHeight="1" x14ac:dyDescent="0.2"/>
    <row r="74" s="3" customFormat="1" ht="11.25" customHeight="1" x14ac:dyDescent="0.2"/>
    <row r="75" s="3" customFormat="1" ht="11.25" customHeight="1" x14ac:dyDescent="0.2"/>
    <row r="76" s="3" customFormat="1" ht="11.25" customHeight="1" x14ac:dyDescent="0.2"/>
    <row r="77" s="3" customFormat="1" ht="11.25" customHeight="1" x14ac:dyDescent="0.2"/>
    <row r="78" s="3" customFormat="1" ht="11.25" customHeight="1" x14ac:dyDescent="0.2"/>
    <row r="79" s="3" customFormat="1" ht="11.25" customHeight="1" x14ac:dyDescent="0.2"/>
    <row r="80" s="3" customFormat="1" ht="11.25" customHeight="1" x14ac:dyDescent="0.2"/>
    <row r="81" s="3" customFormat="1" ht="11.25" customHeight="1" x14ac:dyDescent="0.2"/>
    <row r="82" s="3" customFormat="1" ht="11.25" customHeight="1" x14ac:dyDescent="0.2"/>
    <row r="83" s="3" customFormat="1" ht="11.25" customHeight="1" x14ac:dyDescent="0.2"/>
    <row r="84" s="3" customFormat="1" ht="11.25" customHeight="1" x14ac:dyDescent="0.2"/>
    <row r="85" s="3" customFormat="1" ht="11.25" customHeight="1" x14ac:dyDescent="0.2"/>
    <row r="86" s="3" customFormat="1" ht="11.25" customHeight="1" x14ac:dyDescent="0.2"/>
    <row r="87" s="3" customFormat="1" ht="11.25" customHeight="1" x14ac:dyDescent="0.2"/>
    <row r="88" s="3" customFormat="1" ht="11.25" customHeight="1" x14ac:dyDescent="0.2"/>
    <row r="89" s="3" customFormat="1" ht="11.25" customHeight="1" x14ac:dyDescent="0.2"/>
    <row r="90" s="3" customFormat="1" ht="11.25" customHeight="1" x14ac:dyDescent="0.2"/>
    <row r="91" s="3" customFormat="1" ht="11.25" customHeight="1" x14ac:dyDescent="0.2"/>
    <row r="92" s="3" customFormat="1" ht="11.25" customHeight="1" x14ac:dyDescent="0.2"/>
    <row r="93" s="3" customFormat="1" ht="11.25" customHeight="1" x14ac:dyDescent="0.2"/>
    <row r="94" s="3" customFormat="1" ht="11.25" customHeight="1" x14ac:dyDescent="0.2"/>
    <row r="95" s="3" customFormat="1" ht="11.25" customHeight="1" x14ac:dyDescent="0.2"/>
    <row r="96" s="3" customFormat="1" ht="11.25" customHeight="1" x14ac:dyDescent="0.2"/>
    <row r="97" s="3" customFormat="1" ht="11.25" customHeight="1" x14ac:dyDescent="0.2"/>
    <row r="98" s="3" customFormat="1" ht="11.25" customHeight="1" x14ac:dyDescent="0.2"/>
    <row r="99" s="3" customFormat="1" ht="11.25" customHeight="1" x14ac:dyDescent="0.2"/>
    <row r="100" s="3" customFormat="1" ht="11.25" customHeight="1" x14ac:dyDescent="0.2"/>
    <row r="101" s="3" customFormat="1" ht="11.25" customHeight="1" x14ac:dyDescent="0.2"/>
    <row r="102" s="3" customFormat="1" ht="11.25" customHeight="1" x14ac:dyDescent="0.2"/>
    <row r="103" s="3" customFormat="1" ht="11.25" customHeight="1" x14ac:dyDescent="0.2"/>
    <row r="104" s="3" customFormat="1" ht="11.25" customHeight="1" x14ac:dyDescent="0.2"/>
    <row r="105" s="3" customFormat="1" ht="11.25" customHeight="1" x14ac:dyDescent="0.2"/>
    <row r="106" s="3" customFormat="1" ht="11.25" customHeight="1" x14ac:dyDescent="0.2"/>
    <row r="107" s="3" customFormat="1" ht="11.25" customHeight="1" x14ac:dyDescent="0.2"/>
    <row r="108" s="3" customFormat="1" ht="11.25" customHeight="1" x14ac:dyDescent="0.2"/>
    <row r="109" s="3" customFormat="1" ht="11.25" customHeight="1" x14ac:dyDescent="0.2"/>
    <row r="110" s="3" customFormat="1" ht="11.25" customHeight="1" x14ac:dyDescent="0.2"/>
    <row r="111" s="3" customFormat="1" ht="11.25" customHeight="1" x14ac:dyDescent="0.2"/>
    <row r="112" s="3" customFormat="1" ht="11.25" customHeight="1" x14ac:dyDescent="0.2"/>
    <row r="113" s="3" customFormat="1" ht="11.25" customHeight="1" x14ac:dyDescent="0.2"/>
    <row r="114" s="3" customFormat="1" ht="11.25" customHeight="1" x14ac:dyDescent="0.2"/>
    <row r="115" s="3" customFormat="1" ht="11.25" customHeight="1" x14ac:dyDescent="0.2"/>
    <row r="116" s="3" customFormat="1" ht="11.25" customHeight="1" x14ac:dyDescent="0.2"/>
    <row r="117" s="3" customFormat="1" ht="11.25" customHeight="1" x14ac:dyDescent="0.2"/>
    <row r="118" s="3" customFormat="1" ht="11.25" customHeight="1" x14ac:dyDescent="0.2"/>
    <row r="119" s="3" customFormat="1" ht="11.25" customHeight="1" x14ac:dyDescent="0.2"/>
    <row r="120" s="3" customFormat="1" ht="11.25" customHeight="1" x14ac:dyDescent="0.2"/>
    <row r="121" s="3" customFormat="1" ht="11.25" customHeight="1" x14ac:dyDescent="0.2"/>
    <row r="122" s="3" customFormat="1" ht="11.25" customHeight="1" x14ac:dyDescent="0.2"/>
    <row r="123" s="3" customFormat="1" ht="11.25" customHeight="1" x14ac:dyDescent="0.2"/>
    <row r="124" s="3" customFormat="1" ht="11.25" customHeight="1" x14ac:dyDescent="0.2"/>
    <row r="125" s="3" customFormat="1" ht="11.25" customHeight="1" x14ac:dyDescent="0.2"/>
    <row r="126" s="3" customFormat="1" ht="11.25" customHeight="1" x14ac:dyDescent="0.2"/>
    <row r="127" s="3" customFormat="1" ht="11.25" customHeight="1" x14ac:dyDescent="0.2"/>
    <row r="128" s="3" customFormat="1" ht="11.25" customHeight="1" x14ac:dyDescent="0.2"/>
    <row r="129" s="3" customFormat="1" ht="11.25" customHeight="1" x14ac:dyDescent="0.2"/>
    <row r="130" s="3" customFormat="1" ht="11.25" customHeight="1" x14ac:dyDescent="0.2"/>
    <row r="131" s="3" customFormat="1" ht="11.25" customHeight="1" x14ac:dyDescent="0.2"/>
  </sheetData>
  <mergeCells count="11">
    <mergeCell ref="A7:C7"/>
    <mergeCell ref="A38:C38"/>
    <mergeCell ref="A39:C39"/>
    <mergeCell ref="B44:C44"/>
    <mergeCell ref="B45:C45"/>
    <mergeCell ref="A30:A31"/>
    <mergeCell ref="A3:C3"/>
    <mergeCell ref="A8:C8"/>
    <mergeCell ref="A4:C4"/>
    <mergeCell ref="A5:C5"/>
    <mergeCell ref="A6:C6"/>
  </mergeCells>
  <pageMargins left="0.39370078740157483" right="0.39370078740157483" top="0.98425196850393704" bottom="0.98425196850393704" header="0" footer="0.19685039370078741"/>
  <pageSetup paperSize="9" scale="7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Anexo I - Pessoal</vt:lpstr>
      <vt:lpstr>Anexo V - Disponibilidade</vt:lpstr>
      <vt:lpstr>Anexo VI - RP</vt:lpstr>
      <vt:lpstr>Anexo VII - Limites</vt:lpstr>
      <vt:lpstr>'Anexo I - Pessoal'!Area_de_impressao</vt:lpstr>
      <vt:lpstr>'Anexo V - Disponibilidade'!Area_de_impressao</vt:lpstr>
      <vt:lpstr>'Anexo VI - RP'!Area_de_impressao</vt:lpstr>
      <vt:lpstr>'Anexo VII - Limites'!Area_de_impressao</vt:lpstr>
    </vt:vector>
  </TitlesOfParts>
  <Company>Ministério da Fazenda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creator>GEINC/CCONT/STN</dc:creator>
  <cp:lastModifiedBy>Karlo Eric Galvão Dantas</cp:lastModifiedBy>
  <cp:lastPrinted>2008-01-25T14:14:16Z</cp:lastPrinted>
  <dcterms:created xsi:type="dcterms:W3CDTF">2001-09-06T15:18:59Z</dcterms:created>
  <dcterms:modified xsi:type="dcterms:W3CDTF">2025-04-14T14:08:17Z</dcterms:modified>
</cp:coreProperties>
</file>