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elo\2018\RGF\3º QUADRIMESTRE\DEFINITIVO\"/>
    </mc:Choice>
  </mc:AlternateContent>
  <bookViews>
    <workbookView xWindow="0" yWindow="375" windowWidth="14220" windowHeight="6555" activeTab="2"/>
  </bookViews>
  <sheets>
    <sheet name="Anexo 1 Pessoal União" sheetId="6" r:id="rId1"/>
    <sheet name="DDC E RP_RGF" sheetId="4" r:id="rId2"/>
    <sheet name="SIMPLIFICADO_RGF" sheetId="3" r:id="rId3"/>
  </sheets>
  <externalReferences>
    <externalReference r:id="rId4"/>
    <externalReference r:id="rId5"/>
  </externalReferences>
  <definedNames>
    <definedName name="Ações">#REF!</definedName>
    <definedName name="_xlnm.Print_Area" localSheetId="2">SIMPLIFICADO_RGF!$A$1:$C$45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40" i="6" l="1"/>
  <c r="L39" i="6"/>
  <c r="L38" i="6"/>
  <c r="N32" i="6"/>
  <c r="N31" i="6"/>
  <c r="N30" i="6"/>
  <c r="N29" i="6"/>
  <c r="O28" i="6"/>
  <c r="M28" i="6"/>
  <c r="L28" i="6"/>
  <c r="K28" i="6"/>
  <c r="J28" i="6"/>
  <c r="I28" i="6"/>
  <c r="H28" i="6"/>
  <c r="G28" i="6"/>
  <c r="F28" i="6"/>
  <c r="E28" i="6"/>
  <c r="D28" i="6"/>
  <c r="C28" i="6"/>
  <c r="B28" i="6"/>
  <c r="N28" i="6" s="1"/>
  <c r="N27" i="6"/>
  <c r="N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2" i="6"/>
  <c r="N21" i="6"/>
  <c r="N20" i="6"/>
  <c r="O19" i="6"/>
  <c r="M19" i="6"/>
  <c r="M18" i="6" s="1"/>
  <c r="M33" i="6" s="1"/>
  <c r="L19" i="6"/>
  <c r="K19" i="6"/>
  <c r="J19" i="6"/>
  <c r="I19" i="6"/>
  <c r="H19" i="6"/>
  <c r="H18" i="6" s="1"/>
  <c r="H33" i="6" s="1"/>
  <c r="G19" i="6"/>
  <c r="G18" i="6" s="1"/>
  <c r="G33" i="6" s="1"/>
  <c r="F19" i="6"/>
  <c r="E19" i="6"/>
  <c r="D19" i="6"/>
  <c r="C19" i="6"/>
  <c r="B19" i="6"/>
  <c r="B18" i="6" s="1"/>
  <c r="O18" i="6"/>
  <c r="O33" i="6" s="1"/>
  <c r="L18" i="6"/>
  <c r="L33" i="6" s="1"/>
  <c r="K18" i="6"/>
  <c r="K33" i="6" s="1"/>
  <c r="J18" i="6"/>
  <c r="J33" i="6" s="1"/>
  <c r="I18" i="6"/>
  <c r="I33" i="6" s="1"/>
  <c r="F18" i="6"/>
  <c r="F33" i="6" s="1"/>
  <c r="E18" i="6"/>
  <c r="E33" i="6" s="1"/>
  <c r="D18" i="6"/>
  <c r="D33" i="6" s="1"/>
  <c r="C18" i="6"/>
  <c r="C33" i="6" s="1"/>
  <c r="B33" i="6" l="1"/>
  <c r="N18" i="6"/>
  <c r="N33" i="6" s="1"/>
  <c r="L37" i="6" s="1"/>
  <c r="O37" i="6" s="1"/>
  <c r="N19" i="6"/>
  <c r="B15" i="3" l="1"/>
  <c r="B14" i="3"/>
  <c r="C13" i="3"/>
  <c r="G19" i="4" l="1"/>
  <c r="G18" i="4" s="1"/>
  <c r="H18" i="4"/>
  <c r="F18" i="4"/>
  <c r="E18" i="4"/>
  <c r="D18" i="4"/>
  <c r="G17" i="4"/>
  <c r="G16" i="4"/>
  <c r="G15" i="4"/>
  <c r="G14" i="4"/>
  <c r="H13" i="4"/>
  <c r="H20" i="4" s="1"/>
  <c r="F13" i="4"/>
  <c r="E13" i="4"/>
  <c r="D13" i="4"/>
  <c r="C18" i="4"/>
  <c r="C13" i="4"/>
  <c r="B18" i="4"/>
  <c r="B13" i="4"/>
  <c r="C32" i="3"/>
  <c r="B32" i="3"/>
  <c r="F20" i="4" l="1"/>
  <c r="D20" i="4"/>
  <c r="C20" i="4"/>
  <c r="G13" i="4"/>
  <c r="G20" i="4" s="1"/>
  <c r="E20" i="4"/>
  <c r="B20" i="4"/>
</calcChain>
</file>

<file path=xl/sharedStrings.xml><?xml version="1.0" encoding="utf-8"?>
<sst xmlns="http://schemas.openxmlformats.org/spreadsheetml/2006/main" count="154" uniqueCount="123">
  <si>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</si>
  <si>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</si>
  <si>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</si>
  <si>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</si>
  <si>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</si>
  <si>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</si>
  <si>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</si>
  <si>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</si>
  <si>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</si>
  <si>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</si>
  <si>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</si>
  <si>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</si>
  <si>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</si>
  <si>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</si>
  <si>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</si>
  <si>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</si>
  <si>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</si>
  <si>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</si>
  <si>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</si>
  <si>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</si>
  <si>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</si>
  <si>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</si>
  <si>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 xml:space="preserve">DÍVIDA CONSOLIDADA 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</si>
  <si>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</si>
  <si>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</si>
  <si>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</si>
  <si>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</si>
  <si>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</si>
  <si>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</si>
  <si>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</si>
  <si>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</si>
  <si>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</si>
  <si>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</si>
  <si>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</si>
  <si>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</si>
  <si>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</si>
  <si>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</si>
  <si>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</si>
  <si>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</si>
  <si>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</si>
  <si>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Demais Obrigaçãoes Fianceiras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</si>
  <si>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</si>
  <si>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</si>
  <si>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</si>
  <si>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</si>
  <si>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</si>
  <si>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</si>
  <si>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Receita Corrente Líquida</t>
  </si>
  <si>
    <t>80 - RECURSOS FINANCEIROS DIRETAMENTE ARRECADADOS</t>
  </si>
  <si>
    <t>90 - RECURSOS DIVERSOS</t>
  </si>
  <si>
    <t>00 - RECURSOS ORDINARIOS</t>
  </si>
  <si>
    <t xml:space="preserve"> RGF – ANEXO 5 (LRF, art. 55, Inciso III, alínea "a")</t>
  </si>
  <si>
    <t xml:space="preserve"> LRF, art. 48 - Anexo 6</t>
  </si>
  <si>
    <t>LÚCIO HENRIQUE XAVIER LOPES</t>
  </si>
  <si>
    <t xml:space="preserve">LÚCIO HENRIQUE XAVIER LOPES
</t>
  </si>
  <si>
    <t>JANEIRO A DEZEMBRO DE 2018</t>
  </si>
  <si>
    <t>-</t>
  </si>
  <si>
    <t xml:space="preserve">Notas: </t>
  </si>
  <si>
    <t>63 - RECURSOS PRÓPRIOS DECORRENTES DE ALIENAÇÃO DE BENS E DIREITOS DO PATRIMÔNIO PUÚBLICO</t>
  </si>
  <si>
    <t>50 - RECURSOS NÃO-FINANCEIROS DIRETAMENTE ARRECADADOS</t>
  </si>
  <si>
    <t>Fonte: Tesouro Gerencial.</t>
  </si>
  <si>
    <t xml:space="preserve"> 1) Elaborado com base no Manual de Demonstrativos Fiscais aprovado pela Portaria nº 495, de 6 de junho de 2017, da Secretaria do Tesouro Nacional.</t>
  </si>
  <si>
    <t>Nota: Elaborado com base no Manual de Demonstrativos Fiscais aprovado pela Portaria nº 495, de 6 de junho de 2017, da Secretaria do Tesouro Nacional.</t>
  </si>
  <si>
    <t xml:space="preserve"> 2) O detalhamento por fonte de recursos observou a orientação contida no item 4.2 do Manual Siafi - Macrofunção 021301.</t>
  </si>
  <si>
    <t>MARCOS VINICIUS FERRARI</t>
  </si>
  <si>
    <t>Secretário de Controle Interno em exercício</t>
  </si>
  <si>
    <t>NILSON RODRIGUES DE ASSIS</t>
  </si>
  <si>
    <t>Diretor substituto de Finanças, Orçamento e Contabilidade em exercício</t>
  </si>
  <si>
    <t>Diretor de Finanças, Orçamento e Contabilidade em exercício</t>
  </si>
  <si>
    <t>VALOR DOS ÚLTIMOS 12 MESES</t>
  </si>
  <si>
    <t xml:space="preserve">DEMONSTRATIVO DA DESPESA COM PESSOAL </t>
  </si>
  <si>
    <t>JAN/2018 A DEZ/2018</t>
  </si>
  <si>
    <t xml:space="preserve"> RGF - ANEXO 1 (LRF, art. 55, inciso I, alínea "a")</t>
  </si>
  <si>
    <t>DESPESAS EXECUTADAS</t>
  </si>
  <si>
    <t>(Jan/18 a Dez/18)</t>
  </si>
  <si>
    <t>LIQUIDADAS</t>
  </si>
  <si>
    <t>INSCRITAS EM</t>
  </si>
  <si>
    <t>Jan/18</t>
  </si>
  <si>
    <t>Fev/18</t>
  </si>
  <si>
    <t>Mar/18</t>
  </si>
  <si>
    <t>Abr/18</t>
  </si>
  <si>
    <t>Mai/18</t>
  </si>
  <si>
    <t>Jun/18</t>
  </si>
  <si>
    <t>Jul/18</t>
  </si>
  <si>
    <t>Ago/18</t>
  </si>
  <si>
    <t>Set/18</t>
  </si>
  <si>
    <t>Out/18</t>
  </si>
  <si>
    <t>Nov/18</t>
  </si>
  <si>
    <t>Dez/18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</si>
  <si>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</si>
  <si>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</si>
  <si>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</si>
  <si>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</si>
  <si>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</si>
  <si>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</si>
  <si>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</si>
  <si>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</si>
  <si>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</si>
  <si>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</si>
  <si>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</si>
  <si>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</si>
  <si>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</si>
  <si>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</si>
  <si>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</si>
  <si>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</si>
  <si>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</si>
  <si>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</si>
  <si>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</si>
  <si>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</si>
  <si>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</si>
  <si>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</si>
  <si>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</si>
  <si>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</si>
  <si>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</si>
  <si>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</si>
  <si>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</si>
  <si>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</si>
  <si>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</si>
  <si>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SIAFI, MF/STN, 14/jan/2019, 10:00 hs. </t>
  </si>
  <si>
    <t>Nota nº 1: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</si>
  <si>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</si>
  <si>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</si>
  <si>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Diretor Substituto de Finanças, Orçamento e Contabilidade em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</si>
</sst>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.000000%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7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/>
  </cellStyleXfs>
  <cellXfs count="170">
    <xf numFmtId="0" fontId="0" fillId="0" borderId="0" xfId="0"/>
    <xf numFmtId="0" fontId="2" fillId="2" borderId="0" xfId="3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right" vertical="center"/>
    </xf>
    <xf numFmtId="43" fontId="2" fillId="0" borderId="0" xfId="0" applyNumberFormat="1" applyFont="1" applyFill="1" applyBorder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8" fontId="11" fillId="2" borderId="0" xfId="0" applyNumberFormat="1" applyFont="1" applyFill="1" applyAlignment="1">
      <alignment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3" xfId="3" applyFont="1" applyFill="1" applyBorder="1" applyAlignment="1">
      <alignment horizontal="center" wrapText="1"/>
    </xf>
    <xf numFmtId="0" fontId="12" fillId="3" borderId="3" xfId="3" applyFont="1" applyFill="1" applyBorder="1" applyAlignment="1">
      <alignment horizontal="center"/>
    </xf>
    <xf numFmtId="0" fontId="12" fillId="2" borderId="4" xfId="1" applyFont="1" applyFill="1" applyBorder="1" applyAlignment="1">
      <alignment horizontal="left" vertical="center"/>
    </xf>
    <xf numFmtId="43" fontId="12" fillId="2" borderId="4" xfId="7" applyFont="1" applyFill="1" applyBorder="1" applyAlignment="1">
      <alignment horizontal="right" vertical="center"/>
    </xf>
    <xf numFmtId="43" fontId="12" fillId="2" borderId="4" xfId="7" applyFont="1" applyFill="1" applyBorder="1" applyAlignment="1">
      <alignment horizontal="center" vertical="center" wrapText="1"/>
    </xf>
    <xf numFmtId="43" fontId="10" fillId="2" borderId="1" xfId="7" applyFont="1" applyFill="1" applyBorder="1" applyAlignment="1">
      <alignment horizontal="right" vertical="center"/>
    </xf>
    <xf numFmtId="43" fontId="10" fillId="0" borderId="2" xfId="7" applyFont="1" applyFill="1" applyBorder="1" applyAlignment="1">
      <alignment horizontal="right" vertical="center"/>
    </xf>
    <xf numFmtId="0" fontId="11" fillId="0" borderId="0" xfId="0" applyFont="1" applyFill="1"/>
    <xf numFmtId="43" fontId="10" fillId="2" borderId="2" xfId="7" applyFont="1" applyFill="1" applyBorder="1" applyAlignment="1">
      <alignment horizontal="right" vertical="center"/>
    </xf>
    <xf numFmtId="43" fontId="10" fillId="2" borderId="3" xfId="7" applyFont="1" applyFill="1" applyBorder="1" applyAlignment="1">
      <alignment horizontal="right" vertical="center"/>
    </xf>
    <xf numFmtId="165" fontId="10" fillId="0" borderId="5" xfId="1" applyNumberFormat="1" applyFont="1" applyFill="1" applyBorder="1" applyAlignment="1">
      <alignment horizontal="left" vertical="center" wrapText="1"/>
    </xf>
    <xf numFmtId="43" fontId="12" fillId="2" borderId="3" xfId="7" applyFont="1" applyFill="1" applyBorder="1" applyAlignment="1">
      <alignment horizontal="right" vertical="center"/>
    </xf>
    <xf numFmtId="43" fontId="10" fillId="2" borderId="4" xfId="7" applyFont="1" applyFill="1" applyBorder="1" applyAlignment="1">
      <alignment horizontal="right" vertical="center"/>
    </xf>
    <xf numFmtId="43" fontId="11" fillId="2" borderId="0" xfId="0" applyNumberFormat="1" applyFont="1" applyFill="1" applyAlignment="1">
      <alignment vertical="center"/>
    </xf>
    <xf numFmtId="0" fontId="10" fillId="2" borderId="0" xfId="1" applyNumberFormat="1" applyFont="1" applyFill="1" applyBorder="1" applyAlignment="1">
      <alignment vertical="center"/>
    </xf>
    <xf numFmtId="37" fontId="10" fillId="2" borderId="0" xfId="1" applyNumberFormat="1" applyFont="1" applyFill="1" applyBorder="1" applyAlignment="1">
      <alignment horizontal="right" vertical="center"/>
    </xf>
    <xf numFmtId="0" fontId="10" fillId="2" borderId="0" xfId="1" applyNumberFormat="1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justify" vertical="center" wrapText="1"/>
    </xf>
    <xf numFmtId="0" fontId="10" fillId="2" borderId="0" xfId="3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horizontal="justify" vertical="justify" wrapText="1"/>
    </xf>
    <xf numFmtId="165" fontId="11" fillId="0" borderId="2" xfId="1" applyNumberFormat="1" applyFont="1" applyFill="1" applyBorder="1" applyAlignment="1">
      <alignment horizontal="justify" vertical="justify" wrapText="1"/>
    </xf>
    <xf numFmtId="165" fontId="11" fillId="2" borderId="2" xfId="1" applyNumberFormat="1" applyFont="1" applyFill="1" applyBorder="1" applyAlignment="1">
      <alignment horizontal="justify" vertical="justify" wrapText="1"/>
    </xf>
    <xf numFmtId="165" fontId="11" fillId="2" borderId="3" xfId="1" applyNumberFormat="1" applyFont="1" applyFill="1" applyBorder="1" applyAlignment="1">
      <alignment horizontal="justify" vertical="justify" wrapText="1"/>
    </xf>
    <xf numFmtId="10" fontId="13" fillId="0" borderId="4" xfId="0" applyNumberFormat="1" applyFont="1" applyFill="1" applyBorder="1" applyAlignment="1">
      <alignment horizontal="right"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2" fillId="2" borderId="0" xfId="3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justify" vertical="center" wrapText="1"/>
    </xf>
    <xf numFmtId="0" fontId="8" fillId="2" borderId="0" xfId="3" applyFont="1" applyFill="1" applyBorder="1" applyAlignment="1">
      <alignment horizontal="justify" vertical="center" wrapText="1"/>
    </xf>
    <xf numFmtId="0" fontId="5" fillId="2" borderId="0" xfId="3" applyNumberFormat="1" applyFont="1" applyFill="1" applyAlignment="1">
      <alignment horizontal="left" vertical="center"/>
    </xf>
    <xf numFmtId="0" fontId="10" fillId="2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Alignment="1">
      <alignment horizontal="center"/>
    </xf>
    <xf numFmtId="49" fontId="10" fillId="2" borderId="0" xfId="1" applyNumberFormat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0" fillId="2" borderId="0" xfId="1" applyNumberFormat="1" applyFont="1" applyFill="1" applyBorder="1" applyAlignment="1">
      <alignment horizontal="center" vertical="top" wrapText="1"/>
    </xf>
    <xf numFmtId="0" fontId="10" fillId="2" borderId="0" xfId="1" applyNumberFormat="1" applyFont="1" applyFill="1" applyBorder="1" applyAlignment="1">
      <alignment horizontal="center"/>
    </xf>
    <xf numFmtId="0" fontId="10" fillId="2" borderId="8" xfId="3" applyFont="1" applyFill="1" applyBorder="1" applyAlignment="1">
      <alignment horizontal="justify" vertical="center" wrapText="1"/>
    </xf>
    <xf numFmtId="0" fontId="10" fillId="2" borderId="0" xfId="3" applyFont="1" applyFill="1" applyBorder="1" applyAlignment="1">
      <alignment horizontal="justify" vertical="center" wrapText="1"/>
    </xf>
    <xf numFmtId="0" fontId="12" fillId="3" borderId="1" xfId="3" applyFont="1" applyFill="1" applyBorder="1" applyAlignment="1">
      <alignment horizontal="center" vertical="top" wrapText="1"/>
    </xf>
    <xf numFmtId="0" fontId="12" fillId="3" borderId="2" xfId="3" applyFont="1" applyFill="1" applyBorder="1" applyAlignment="1">
      <alignment horizontal="center" vertical="top" wrapText="1"/>
    </xf>
    <xf numFmtId="0" fontId="12" fillId="3" borderId="3" xfId="3" applyFont="1" applyFill="1" applyBorder="1" applyAlignment="1">
      <alignment horizontal="center" vertical="top" wrapText="1"/>
    </xf>
    <xf numFmtId="0" fontId="12" fillId="3" borderId="4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justify" vertical="justify" wrapText="1"/>
    </xf>
    <xf numFmtId="0" fontId="10" fillId="2" borderId="0" xfId="1" applyFont="1" applyFill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9" fillId="0" borderId="0" xfId="4" applyNumberFormat="1" applyFont="1" applyFill="1" applyAlignment="1"/>
    <xf numFmtId="0" fontId="2" fillId="0" borderId="0" xfId="4" applyNumberFormat="1" applyFont="1" applyFill="1" applyAlignment="1"/>
    <xf numFmtId="0" fontId="1" fillId="0" borderId="0" xfId="4" applyFill="1"/>
    <xf numFmtId="0" fontId="3" fillId="0" borderId="0" xfId="4" applyNumberFormat="1" applyFont="1" applyFill="1" applyAlignment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4" applyNumberFormat="1" applyFont="1" applyFill="1" applyAlignment="1">
      <alignment horizontal="right"/>
    </xf>
    <xf numFmtId="0" fontId="3" fillId="3" borderId="12" xfId="4" applyNumberFormat="1" applyFont="1" applyFill="1" applyBorder="1" applyAlignment="1">
      <alignment horizontal="center" vertical="center"/>
    </xf>
    <xf numFmtId="0" fontId="3" fillId="3" borderId="12" xfId="4" applyNumberFormat="1" applyFont="1" applyFill="1" applyBorder="1" applyAlignment="1">
      <alignment horizontal="center"/>
    </xf>
    <xf numFmtId="0" fontId="3" fillId="3" borderId="8" xfId="4" applyNumberFormat="1" applyFont="1" applyFill="1" applyBorder="1" applyAlignment="1">
      <alignment horizontal="center"/>
    </xf>
    <xf numFmtId="0" fontId="3" fillId="3" borderId="13" xfId="4" applyNumberFormat="1" applyFont="1" applyFill="1" applyBorder="1" applyAlignment="1">
      <alignment horizontal="center"/>
    </xf>
    <xf numFmtId="0" fontId="3" fillId="3" borderId="5" xfId="4" applyNumberFormat="1" applyFont="1" applyFill="1" applyBorder="1" applyAlignment="1">
      <alignment horizontal="center" vertical="center"/>
    </xf>
    <xf numFmtId="0" fontId="3" fillId="3" borderId="7" xfId="4" applyNumberFormat="1" applyFont="1" applyFill="1" applyBorder="1" applyAlignment="1">
      <alignment horizontal="center"/>
    </xf>
    <xf numFmtId="0" fontId="3" fillId="3" borderId="11" xfId="4" applyNumberFormat="1" applyFont="1" applyFill="1" applyBorder="1" applyAlignment="1">
      <alignment horizontal="center"/>
    </xf>
    <xf numFmtId="0" fontId="3" fillId="3" borderId="14" xfId="4" applyNumberFormat="1" applyFont="1" applyFill="1" applyBorder="1" applyAlignment="1">
      <alignment horizontal="center"/>
    </xf>
    <xf numFmtId="0" fontId="3" fillId="3" borderId="6" xfId="4" applyNumberFormat="1" applyFont="1" applyFill="1" applyBorder="1" applyAlignment="1">
      <alignment horizontal="center"/>
    </xf>
    <xf numFmtId="0" fontId="3" fillId="3" borderId="10" xfId="4" applyNumberFormat="1" applyFont="1" applyFill="1" applyBorder="1" applyAlignment="1">
      <alignment horizontal="center"/>
    </xf>
    <xf numFmtId="0" fontId="3" fillId="3" borderId="9" xfId="4" applyNumberFormat="1" applyFont="1" applyFill="1" applyBorder="1" applyAlignment="1">
      <alignment horizontal="center"/>
    </xf>
    <xf numFmtId="0" fontId="3" fillId="3" borderId="13" xfId="4" applyNumberFormat="1" applyFont="1" applyFill="1" applyBorder="1" applyAlignment="1">
      <alignment horizontal="center"/>
    </xf>
    <xf numFmtId="49" fontId="3" fillId="3" borderId="1" xfId="4" applyNumberFormat="1" applyFont="1" applyFill="1" applyBorder="1" applyAlignment="1">
      <alignment horizontal="center" vertical="center" wrapText="1"/>
    </xf>
    <xf numFmtId="49" fontId="3" fillId="3" borderId="1" xfId="4" applyNumberFormat="1" applyFont="1" applyFill="1" applyBorder="1" applyAlignment="1">
      <alignment horizontal="center"/>
    </xf>
    <xf numFmtId="0" fontId="3" fillId="3" borderId="15" xfId="4" applyNumberFormat="1" applyFont="1" applyFill="1" applyBorder="1" applyAlignment="1">
      <alignment horizontal="center"/>
    </xf>
    <xf numFmtId="49" fontId="3" fillId="3" borderId="2" xfId="4" applyNumberFormat="1" applyFont="1" applyFill="1" applyBorder="1" applyAlignment="1">
      <alignment horizontal="center" vertical="center" wrapText="1"/>
    </xf>
    <xf numFmtId="49" fontId="3" fillId="3" borderId="2" xfId="4" applyNumberFormat="1" applyFont="1" applyFill="1" applyBorder="1" applyAlignment="1">
      <alignment horizontal="center"/>
    </xf>
    <xf numFmtId="0" fontId="3" fillId="3" borderId="15" xfId="4" applyNumberFormat="1" applyFont="1" applyFill="1" applyBorder="1" applyAlignment="1">
      <alignment horizontal="center" vertical="top" wrapText="1"/>
    </xf>
    <xf numFmtId="0" fontId="3" fillId="3" borderId="7" xfId="4" applyNumberFormat="1" applyFont="1" applyFill="1" applyBorder="1" applyAlignment="1">
      <alignment horizontal="center" vertical="center"/>
    </xf>
    <xf numFmtId="49" fontId="3" fillId="3" borderId="3" xfId="4" applyNumberFormat="1" applyFont="1" applyFill="1" applyBorder="1" applyAlignment="1">
      <alignment horizontal="center" vertical="center" wrapText="1"/>
    </xf>
    <xf numFmtId="0" fontId="3" fillId="3" borderId="3" xfId="4" applyNumberFormat="1" applyFont="1" applyFill="1" applyBorder="1" applyAlignment="1">
      <alignment horizontal="center" vertical="top" wrapText="1"/>
    </xf>
    <xf numFmtId="0" fontId="3" fillId="3" borderId="14" xfId="4" applyNumberFormat="1" applyFont="1" applyFill="1" applyBorder="1" applyAlignment="1">
      <alignment horizontal="center" vertical="top" wrapText="1"/>
    </xf>
    <xf numFmtId="0" fontId="2" fillId="0" borderId="5" xfId="4" applyNumberFormat="1" applyFont="1" applyFill="1" applyBorder="1" applyAlignment="1"/>
    <xf numFmtId="4" fontId="2" fillId="2" borderId="1" xfId="4" applyNumberFormat="1" applyFont="1" applyFill="1" applyBorder="1" applyAlignment="1"/>
    <xf numFmtId="4" fontId="2" fillId="2" borderId="12" xfId="4" applyNumberFormat="1" applyFont="1" applyFill="1" applyBorder="1" applyAlignment="1"/>
    <xf numFmtId="0" fontId="2" fillId="0" borderId="5" xfId="4" applyNumberFormat="1" applyFont="1" applyFill="1" applyBorder="1" applyAlignment="1">
      <alignment horizontal="left"/>
    </xf>
    <xf numFmtId="4" fontId="2" fillId="2" borderId="2" xfId="4" applyNumberFormat="1" applyFont="1" applyFill="1" applyBorder="1" applyAlignment="1"/>
    <xf numFmtId="4" fontId="2" fillId="2" borderId="5" xfId="4" applyNumberFormat="1" applyFont="1" applyFill="1" applyBorder="1" applyAlignment="1"/>
    <xf numFmtId="4" fontId="2" fillId="2" borderId="0" xfId="4" applyNumberFormat="1" applyFont="1" applyFill="1" applyBorder="1" applyAlignment="1"/>
    <xf numFmtId="4" fontId="2" fillId="0" borderId="2" xfId="4" applyNumberFormat="1" applyFont="1" applyFill="1" applyBorder="1" applyAlignment="1"/>
    <xf numFmtId="4" fontId="2" fillId="0" borderId="5" xfId="4" applyNumberFormat="1" applyFont="1" applyFill="1" applyBorder="1" applyAlignment="1"/>
    <xf numFmtId="4" fontId="2" fillId="0" borderId="0" xfId="4" applyNumberFormat="1" applyFont="1" applyFill="1" applyBorder="1" applyAlignment="1"/>
    <xf numFmtId="0" fontId="2" fillId="0" borderId="5" xfId="4" applyNumberFormat="1" applyFont="1" applyFill="1" applyBorder="1" applyAlignment="1">
      <alignment horizontal="left" wrapText="1"/>
    </xf>
    <xf numFmtId="0" fontId="2" fillId="0" borderId="5" xfId="4" applyNumberFormat="1" applyFont="1" applyFill="1" applyBorder="1" applyAlignment="1">
      <alignment horizontal="left" indent="1"/>
    </xf>
    <xf numFmtId="0" fontId="2" fillId="0" borderId="7" xfId="4" applyNumberFormat="1" applyFont="1" applyFill="1" applyBorder="1" applyAlignment="1">
      <alignment horizontal="left" indent="1"/>
    </xf>
    <xf numFmtId="4" fontId="2" fillId="0" borderId="3" xfId="4" applyNumberFormat="1" applyFont="1" applyFill="1" applyBorder="1" applyAlignment="1"/>
    <xf numFmtId="4" fontId="2" fillId="0" borderId="11" xfId="4" applyNumberFormat="1" applyFont="1" applyFill="1" applyBorder="1" applyAlignment="1"/>
    <xf numFmtId="4" fontId="2" fillId="0" borderId="7" xfId="4" applyNumberFormat="1" applyFont="1" applyFill="1" applyBorder="1" applyAlignment="1"/>
    <xf numFmtId="0" fontId="2" fillId="3" borderId="5" xfId="4" applyNumberFormat="1" applyFont="1" applyFill="1" applyBorder="1" applyAlignment="1"/>
    <xf numFmtId="4" fontId="2" fillId="3" borderId="3" xfId="4" applyNumberFormat="1" applyFont="1" applyFill="1" applyBorder="1" applyAlignment="1"/>
    <xf numFmtId="4" fontId="2" fillId="3" borderId="4" xfId="4" applyNumberFormat="1" applyFont="1" applyFill="1" applyBorder="1" applyAlignment="1"/>
    <xf numFmtId="0" fontId="1" fillId="0" borderId="0" xfId="4" applyFill="1" applyBorder="1"/>
    <xf numFmtId="0" fontId="2" fillId="0" borderId="6" xfId="4" applyNumberFormat="1" applyFont="1" applyFill="1" applyBorder="1" applyAlignment="1"/>
    <xf numFmtId="0" fontId="2" fillId="0" borderId="10" xfId="4" applyNumberFormat="1" applyFont="1" applyFill="1" applyBorder="1" applyAlignment="1"/>
    <xf numFmtId="0" fontId="2" fillId="0" borderId="9" xfId="4" applyNumberFormat="1" applyFont="1" applyFill="1" applyBorder="1" applyAlignment="1"/>
    <xf numFmtId="0" fontId="3" fillId="0" borderId="10" xfId="4" applyNumberFormat="1" applyFont="1" applyFill="1" applyBorder="1" applyAlignment="1">
      <alignment horizontal="center"/>
    </xf>
    <xf numFmtId="0" fontId="3" fillId="0" borderId="6" xfId="4" applyNumberFormat="1" applyFont="1" applyFill="1" applyBorder="1" applyAlignment="1">
      <alignment horizontal="center"/>
    </xf>
    <xf numFmtId="4" fontId="2" fillId="0" borderId="10" xfId="4" applyNumberFormat="1" applyFont="1" applyFill="1" applyBorder="1" applyAlignment="1"/>
    <xf numFmtId="4" fontId="2" fillId="0" borderId="9" xfId="4" applyNumberFormat="1" applyFont="1" applyFill="1" applyBorder="1" applyAlignment="1"/>
    <xf numFmtId="0" fontId="3" fillId="0" borderId="6" xfId="4" applyNumberFormat="1" applyFont="1" applyFill="1" applyBorder="1" applyAlignment="1">
      <alignment horizontal="center"/>
    </xf>
    <xf numFmtId="0" fontId="3" fillId="0" borderId="10" xfId="4" applyNumberFormat="1" applyFont="1" applyFill="1" applyBorder="1" applyAlignment="1">
      <alignment horizontal="center"/>
    </xf>
    <xf numFmtId="0" fontId="3" fillId="0" borderId="9" xfId="4" applyNumberFormat="1" applyFont="1" applyFill="1" applyBorder="1" applyAlignment="1">
      <alignment horizontal="center"/>
    </xf>
    <xf numFmtId="0" fontId="2" fillId="3" borderId="6" xfId="4" applyNumberFormat="1" applyFont="1" applyFill="1" applyBorder="1" applyAlignment="1"/>
    <xf numFmtId="0" fontId="3" fillId="3" borderId="10" xfId="4" applyNumberFormat="1" applyFont="1" applyFill="1" applyBorder="1" applyAlignment="1">
      <alignment horizontal="center"/>
    </xf>
    <xf numFmtId="0" fontId="3" fillId="3" borderId="6" xfId="4" applyNumberFormat="1" applyFont="1" applyFill="1" applyBorder="1" applyAlignment="1">
      <alignment horizontal="center"/>
    </xf>
    <xf numFmtId="0" fontId="2" fillId="3" borderId="10" xfId="4" applyNumberFormat="1" applyFont="1" applyFill="1" applyBorder="1" applyAlignment="1"/>
    <xf numFmtId="4" fontId="2" fillId="3" borderId="9" xfId="4" applyNumberFormat="1" applyFont="1" applyFill="1" applyBorder="1" applyAlignment="1"/>
    <xf numFmtId="167" fontId="2" fillId="3" borderId="9" xfId="4" applyNumberFormat="1" applyFont="1" applyFill="1" applyBorder="1" applyAlignment="1"/>
    <xf numFmtId="0" fontId="2" fillId="0" borderId="6" xfId="4" applyNumberFormat="1" applyFont="1" applyFill="1" applyBorder="1" applyAlignment="1"/>
    <xf numFmtId="0" fontId="2" fillId="0" borderId="10" xfId="4" applyNumberFormat="1" applyFont="1" applyFill="1" applyBorder="1" applyAlignment="1"/>
    <xf numFmtId="0" fontId="2" fillId="0" borderId="9" xfId="4" applyNumberFormat="1" applyFont="1" applyFill="1" applyBorder="1" applyAlignment="1"/>
    <xf numFmtId="167" fontId="2" fillId="0" borderId="9" xfId="4" applyNumberFormat="1" applyFont="1" applyFill="1" applyBorder="1" applyAlignment="1"/>
    <xf numFmtId="0" fontId="2" fillId="0" borderId="8" xfId="4" applyNumberFormat="1" applyFont="1" applyFill="1" applyBorder="1" applyAlignment="1"/>
    <xf numFmtId="0" fontId="2" fillId="0" borderId="0" xfId="4" applyNumberFormat="1" applyFont="1" applyFill="1" applyBorder="1" applyAlignment="1"/>
    <xf numFmtId="0" fontId="2" fillId="0" borderId="0" xfId="4" applyNumberFormat="1" applyFont="1" applyFill="1" applyBorder="1" applyAlignment="1">
      <alignment horizontal="left" wrapText="1"/>
    </xf>
    <xf numFmtId="0" fontId="2" fillId="0" borderId="0" xfId="4" applyNumberFormat="1" applyFont="1" applyFill="1" applyBorder="1" applyAlignment="1">
      <alignment horizontal="left" wrapText="1"/>
    </xf>
    <xf numFmtId="0" fontId="1" fillId="0" borderId="0" xfId="4" applyNumberFormat="1" applyFont="1" applyFill="1" applyBorder="1" applyAlignment="1">
      <alignment horizontal="center" wrapText="1"/>
    </xf>
    <xf numFmtId="0" fontId="1" fillId="0" borderId="0" xfId="4" applyFont="1" applyFill="1"/>
    <xf numFmtId="0" fontId="1" fillId="0" borderId="0" xfId="4" applyFill="1" applyAlignment="1">
      <alignment horizontal="center"/>
    </xf>
  </cellXfs>
  <cellStyles count="9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_6542\AppData\Local\Microsoft\Windows\Temporary%20Internet%20Files\Content.Outlook\0YPZ30YJ\Mem&#243;ria%20de%20C&#225;lculo\2018_&#211;RG&#195;O%2001000_LRF_ANEXOS_RGF_DDC%20e%20RP_,minu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GF%20-%20Anexo%20I%20-%203&#186;%20Quadrimest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PLIFICADO_RGF"/>
      <sheetName val="DDC E RP_RGF"/>
    </sheetNames>
    <sheetDataSet>
      <sheetData sheetId="0"/>
      <sheetData sheetId="1">
        <row r="20">
          <cell r="H20">
            <v>1093637007.97</v>
          </cell>
          <cell r="I20">
            <v>85771184.450000003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- Pessoal E, DF, M"/>
      <sheetName val="Anexo 1 Pessoal União"/>
      <sheetName val="Anexo 1 - Pessoal Defensoria"/>
      <sheetName val="Anexo 1 - Pessoal (Consorciado)"/>
      <sheetName val="Anexo 1 - Pessoal (Consórcio)"/>
      <sheetName val="Anexo 2 - Dívida (E,DF e M)"/>
      <sheetName val="Anexo 2 - Dívida (União)"/>
      <sheetName val="Anexo 3 - Garantias"/>
      <sheetName val="Anexo 4 -Op. Crédito (E,DF M)  "/>
      <sheetName val="Anexo 4 - Op. Crédito (União)"/>
      <sheetName val="Anexo 5 - Dispon. e RP (E,DF,M)"/>
      <sheetName val="Anexo 5 - Dispon. e RP (UNIÃO)"/>
      <sheetName val="Anexo 5 - Disp. e RP(Consórcio)"/>
      <sheetName val="Anexo 6 - Simplificado E, DF, M"/>
      <sheetName val="Anexo 6 - Simplificado 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zoomScaleNormal="100" workbookViewId="0">
      <selection activeCell="A8" sqref="A8:O8"/>
    </sheetView>
  </sheetViews>
  <sheetFormatPr defaultRowHeight="11.25" customHeight="1" x14ac:dyDescent="0.2"/>
  <cols>
    <col min="1" max="1" width="64" style="96" customWidth="1"/>
    <col min="2" max="6" width="11.7109375" style="96" bestFit="1" customWidth="1"/>
    <col min="7" max="7" width="11.85546875" style="96" bestFit="1" customWidth="1"/>
    <col min="8" max="11" width="11.7109375" style="96" bestFit="1" customWidth="1"/>
    <col min="12" max="12" width="14.85546875" style="96" bestFit="1" customWidth="1"/>
    <col min="13" max="13" width="11.7109375" style="96" bestFit="1" customWidth="1"/>
    <col min="14" max="14" width="13.140625" style="96" bestFit="1" customWidth="1"/>
    <col min="15" max="15" width="15.5703125" style="96" customWidth="1"/>
    <col min="16" max="16384" width="9.140625" style="96"/>
  </cols>
  <sheetData>
    <row r="1" spans="1:15" ht="15.75" x14ac:dyDescent="0.25">
      <c r="A1" s="94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1.25" customHeight="1" x14ac:dyDescent="0.2">
      <c r="A2" s="97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1.25" customHeight="1" x14ac:dyDescent="0.2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5" ht="11.25" customHeight="1" x14ac:dyDescent="0.2">
      <c r="A4" s="98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ht="11.25" customHeight="1" x14ac:dyDescent="0.2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11.25" customHeight="1" x14ac:dyDescent="0.2">
      <c r="A6" s="99" t="s">
        <v>70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15" ht="11.25" customHeight="1" x14ac:dyDescent="0.2">
      <c r="A7" s="98" t="s">
        <v>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</row>
    <row r="8" spans="1:15" ht="11.25" customHeight="1" x14ac:dyDescent="0.2">
      <c r="A8" s="98" t="s">
        <v>71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</row>
    <row r="9" spans="1:15" ht="11.25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15" ht="11.25" customHeight="1" x14ac:dyDescent="0.2">
      <c r="A10" s="95" t="s">
        <v>72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00">
        <v>1</v>
      </c>
    </row>
    <row r="11" spans="1:15" ht="11.25" customHeight="1" x14ac:dyDescent="0.2">
      <c r="A11" s="101"/>
      <c r="B11" s="102" t="s">
        <v>73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4"/>
    </row>
    <row r="12" spans="1:15" ht="11.25" customHeight="1" x14ac:dyDescent="0.2">
      <c r="A12" s="105"/>
      <c r="B12" s="106" t="s">
        <v>74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</row>
    <row r="13" spans="1:15" ht="11.25" customHeight="1" x14ac:dyDescent="0.2">
      <c r="A13" s="105" t="s">
        <v>16</v>
      </c>
      <c r="B13" s="109" t="s">
        <v>75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1"/>
      <c r="O13" s="112" t="s">
        <v>76</v>
      </c>
    </row>
    <row r="14" spans="1:15" ht="11.25" customHeight="1" x14ac:dyDescent="0.2">
      <c r="A14" s="105"/>
      <c r="B14" s="113" t="s">
        <v>77</v>
      </c>
      <c r="C14" s="113" t="s">
        <v>78</v>
      </c>
      <c r="D14" s="113" t="s">
        <v>79</v>
      </c>
      <c r="E14" s="113" t="s">
        <v>80</v>
      </c>
      <c r="F14" s="113" t="s">
        <v>81</v>
      </c>
      <c r="G14" s="113" t="s">
        <v>82</v>
      </c>
      <c r="H14" s="113" t="s">
        <v>83</v>
      </c>
      <c r="I14" s="113" t="s">
        <v>84</v>
      </c>
      <c r="J14" s="113" t="s">
        <v>85</v>
      </c>
      <c r="K14" s="113" t="s">
        <v>86</v>
      </c>
      <c r="L14" s="113" t="s">
        <v>87</v>
      </c>
      <c r="M14" s="113" t="s">
        <v>88</v>
      </c>
      <c r="N14" s="114" t="s">
        <v>89</v>
      </c>
      <c r="O14" s="115" t="s">
        <v>90</v>
      </c>
    </row>
    <row r="15" spans="1:15" ht="11.25" customHeight="1" x14ac:dyDescent="0.2">
      <c r="A15" s="105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 t="s">
        <v>91</v>
      </c>
      <c r="O15" s="115" t="s">
        <v>92</v>
      </c>
    </row>
    <row r="16" spans="1:15" ht="11.25" customHeight="1" x14ac:dyDescent="0.2">
      <c r="A16" s="105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7" t="s">
        <v>93</v>
      </c>
      <c r="O16" s="118" t="s">
        <v>94</v>
      </c>
    </row>
    <row r="17" spans="1:15" ht="11.25" customHeight="1" x14ac:dyDescent="0.2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1" t="s">
        <v>4</v>
      </c>
      <c r="O17" s="122" t="s">
        <v>5</v>
      </c>
    </row>
    <row r="18" spans="1:15" ht="11.25" customHeight="1" x14ac:dyDescent="0.2">
      <c r="A18" s="123" t="s">
        <v>95</v>
      </c>
      <c r="B18" s="124">
        <f t="shared" ref="B18:O18" si="0">B19+B23+B27</f>
        <v>449743787.82999998</v>
      </c>
      <c r="C18" s="124">
        <f t="shared" si="0"/>
        <v>351796302</v>
      </c>
      <c r="D18" s="124">
        <f t="shared" si="0"/>
        <v>355208745.44999999</v>
      </c>
      <c r="E18" s="124">
        <f t="shared" si="0"/>
        <v>352170889.95000005</v>
      </c>
      <c r="F18" s="124">
        <f t="shared" si="0"/>
        <v>356160643.97000003</v>
      </c>
      <c r="G18" s="124">
        <f t="shared" si="0"/>
        <v>380764293.10000002</v>
      </c>
      <c r="H18" s="124">
        <f t="shared" si="0"/>
        <v>349986187.55000007</v>
      </c>
      <c r="I18" s="124">
        <f t="shared" si="0"/>
        <v>349477093.51999998</v>
      </c>
      <c r="J18" s="124">
        <f t="shared" si="0"/>
        <v>347902634.86000001</v>
      </c>
      <c r="K18" s="124">
        <f t="shared" si="0"/>
        <v>346546727.22999996</v>
      </c>
      <c r="L18" s="124">
        <f t="shared" si="0"/>
        <v>349726122.32000005</v>
      </c>
      <c r="M18" s="124">
        <f t="shared" si="0"/>
        <v>574745469.89999998</v>
      </c>
      <c r="N18" s="125">
        <f>SUM(B18:M18)</f>
        <v>4564228897.6800003</v>
      </c>
      <c r="O18" s="124">
        <f t="shared" si="0"/>
        <v>6446000</v>
      </c>
    </row>
    <row r="19" spans="1:15" ht="11.25" customHeight="1" x14ac:dyDescent="0.2">
      <c r="A19" s="126" t="s">
        <v>96</v>
      </c>
      <c r="B19" s="127">
        <f>SUM(B20:B22)</f>
        <v>265263103.46999997</v>
      </c>
      <c r="C19" s="127">
        <f t="shared" ref="C19:O19" si="1">SUM(C20:C22)</f>
        <v>216878545.22000003</v>
      </c>
      <c r="D19" s="127">
        <f t="shared" si="1"/>
        <v>220135152.95999998</v>
      </c>
      <c r="E19" s="127">
        <f t="shared" si="1"/>
        <v>217334353.50000003</v>
      </c>
      <c r="F19" s="127">
        <f t="shared" si="1"/>
        <v>221150278.26000002</v>
      </c>
      <c r="G19" s="127">
        <f t="shared" si="1"/>
        <v>246015773.97</v>
      </c>
      <c r="H19" s="127">
        <f t="shared" si="1"/>
        <v>215934487.43000004</v>
      </c>
      <c r="I19" s="127">
        <f t="shared" si="1"/>
        <v>214942380.29999998</v>
      </c>
      <c r="J19" s="127">
        <f t="shared" si="1"/>
        <v>212788680.03000003</v>
      </c>
      <c r="K19" s="127">
        <f t="shared" si="1"/>
        <v>211454664.40999997</v>
      </c>
      <c r="L19" s="127">
        <f t="shared" si="1"/>
        <v>215214352.71000004</v>
      </c>
      <c r="M19" s="127">
        <f t="shared" si="1"/>
        <v>363815079.99000001</v>
      </c>
      <c r="N19" s="128">
        <f>SUM(B19:M19)</f>
        <v>2820926852.25</v>
      </c>
      <c r="O19" s="127">
        <f t="shared" si="1"/>
        <v>6446000</v>
      </c>
    </row>
    <row r="20" spans="1:15" ht="11.25" customHeight="1" x14ac:dyDescent="0.2">
      <c r="A20" s="126" t="s">
        <v>97</v>
      </c>
      <c r="B20" s="127">
        <v>229844465.20999998</v>
      </c>
      <c r="C20" s="129">
        <v>182418712.29000002</v>
      </c>
      <c r="D20" s="128">
        <v>184980062.45999998</v>
      </c>
      <c r="E20" s="128">
        <v>182726702.45000002</v>
      </c>
      <c r="F20" s="128">
        <v>186208469.07000002</v>
      </c>
      <c r="G20" s="128">
        <v>211422808.59999999</v>
      </c>
      <c r="H20" s="128">
        <v>181533956.49000004</v>
      </c>
      <c r="I20" s="128">
        <v>181939430.82999998</v>
      </c>
      <c r="J20" s="128">
        <v>179115952.82000002</v>
      </c>
      <c r="K20" s="128">
        <v>178019785.86999997</v>
      </c>
      <c r="L20" s="128">
        <v>181498512.01000002</v>
      </c>
      <c r="M20" s="128">
        <v>297786657.59000003</v>
      </c>
      <c r="N20" s="128">
        <f t="shared" ref="N20:N27" si="2">SUM(B20:M20)</f>
        <v>2377495515.6900001</v>
      </c>
      <c r="O20" s="127">
        <v>6446000</v>
      </c>
    </row>
    <row r="21" spans="1:15" ht="11.25" customHeight="1" x14ac:dyDescent="0.2">
      <c r="A21" s="126" t="s">
        <v>98</v>
      </c>
      <c r="B21" s="127">
        <v>35418638.260000005</v>
      </c>
      <c r="C21" s="129">
        <v>34459832.930000007</v>
      </c>
      <c r="D21" s="128">
        <v>35155090.499999993</v>
      </c>
      <c r="E21" s="128">
        <v>34607651.050000004</v>
      </c>
      <c r="F21" s="128">
        <v>34941809.190000005</v>
      </c>
      <c r="G21" s="128">
        <v>34592965.369999997</v>
      </c>
      <c r="H21" s="128">
        <v>34400530.940000005</v>
      </c>
      <c r="I21" s="128">
        <v>33002949.470000003</v>
      </c>
      <c r="J21" s="128">
        <v>33672727.210000001</v>
      </c>
      <c r="K21" s="128">
        <v>33434878.539999999</v>
      </c>
      <c r="L21" s="128">
        <v>33715840.700000003</v>
      </c>
      <c r="M21" s="128">
        <v>66028422.400000006</v>
      </c>
      <c r="N21" s="128">
        <f t="shared" si="2"/>
        <v>443431336.56000006</v>
      </c>
      <c r="O21" s="130">
        <v>0</v>
      </c>
    </row>
    <row r="22" spans="1:15" ht="11.25" customHeight="1" x14ac:dyDescent="0.2">
      <c r="A22" s="126" t="s">
        <v>99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0">
        <v>0</v>
      </c>
      <c r="L22" s="130">
        <v>0</v>
      </c>
      <c r="M22" s="130">
        <v>0</v>
      </c>
      <c r="N22" s="131">
        <f t="shared" si="2"/>
        <v>0</v>
      </c>
      <c r="O22" s="130">
        <v>0</v>
      </c>
    </row>
    <row r="23" spans="1:15" ht="11.25" customHeight="1" x14ac:dyDescent="0.2">
      <c r="A23" s="126" t="s">
        <v>100</v>
      </c>
      <c r="B23" s="130">
        <f>SUM(B24:B26)</f>
        <v>184480684.36000001</v>
      </c>
      <c r="C23" s="130">
        <f t="shared" ref="C23:M23" si="3">SUM(C24:C26)</f>
        <v>134917756.77999997</v>
      </c>
      <c r="D23" s="130">
        <f t="shared" si="3"/>
        <v>135073592.49000001</v>
      </c>
      <c r="E23" s="130">
        <f t="shared" si="3"/>
        <v>134836536.44999999</v>
      </c>
      <c r="F23" s="130">
        <f t="shared" si="3"/>
        <v>135010365.71000001</v>
      </c>
      <c r="G23" s="130">
        <f t="shared" si="3"/>
        <v>134748519.13</v>
      </c>
      <c r="H23" s="130">
        <f t="shared" si="3"/>
        <v>134051700.12</v>
      </c>
      <c r="I23" s="130">
        <f t="shared" si="3"/>
        <v>134534713.22</v>
      </c>
      <c r="J23" s="130">
        <f t="shared" si="3"/>
        <v>135113954.83000001</v>
      </c>
      <c r="K23" s="130">
        <f t="shared" si="3"/>
        <v>135092062.81999999</v>
      </c>
      <c r="L23" s="130">
        <f t="shared" si="3"/>
        <v>134511769.61000001</v>
      </c>
      <c r="M23" s="130">
        <f t="shared" si="3"/>
        <v>210930389.90999997</v>
      </c>
      <c r="N23" s="131">
        <f t="shared" si="2"/>
        <v>1743302045.4299998</v>
      </c>
      <c r="O23" s="130">
        <v>0</v>
      </c>
    </row>
    <row r="24" spans="1:15" ht="11.25" customHeight="1" x14ac:dyDescent="0.2">
      <c r="A24" s="126" t="s">
        <v>101</v>
      </c>
      <c r="B24" s="130">
        <v>147742663.30000001</v>
      </c>
      <c r="C24" s="132">
        <v>107589510.32999998</v>
      </c>
      <c r="D24" s="131">
        <v>107519246.56</v>
      </c>
      <c r="E24" s="131">
        <v>107300215.45</v>
      </c>
      <c r="F24" s="131">
        <v>107537507.17000002</v>
      </c>
      <c r="G24" s="131">
        <v>107540763.33</v>
      </c>
      <c r="H24" s="131">
        <v>106529516.61</v>
      </c>
      <c r="I24" s="131">
        <v>106959192.19999999</v>
      </c>
      <c r="J24" s="131">
        <v>107613786.78</v>
      </c>
      <c r="K24" s="131">
        <v>107192652.69999999</v>
      </c>
      <c r="L24" s="131">
        <v>106954557.33000001</v>
      </c>
      <c r="M24" s="131">
        <v>169386121.16999996</v>
      </c>
      <c r="N24" s="131">
        <f t="shared" si="2"/>
        <v>1389865732.9299998</v>
      </c>
      <c r="O24" s="130">
        <v>0</v>
      </c>
    </row>
    <row r="25" spans="1:15" ht="11.25" customHeight="1" x14ac:dyDescent="0.2">
      <c r="A25" s="126" t="s">
        <v>102</v>
      </c>
      <c r="B25" s="130">
        <v>36738021.060000002</v>
      </c>
      <c r="C25" s="132">
        <v>27328246.450000003</v>
      </c>
      <c r="D25" s="131">
        <v>27554345.93</v>
      </c>
      <c r="E25" s="131">
        <v>27536321</v>
      </c>
      <c r="F25" s="131">
        <v>27472858.539999999</v>
      </c>
      <c r="G25" s="131">
        <v>27207755.800000001</v>
      </c>
      <c r="H25" s="131">
        <v>27522183.509999998</v>
      </c>
      <c r="I25" s="131">
        <v>27575521.020000003</v>
      </c>
      <c r="J25" s="131">
        <v>27500168.050000004</v>
      </c>
      <c r="K25" s="131">
        <v>27899410.119999997</v>
      </c>
      <c r="L25" s="131">
        <v>27557212.280000005</v>
      </c>
      <c r="M25" s="131">
        <v>41544268.740000002</v>
      </c>
      <c r="N25" s="131">
        <f t="shared" si="2"/>
        <v>353436312.50000006</v>
      </c>
      <c r="O25" s="130">
        <v>0</v>
      </c>
    </row>
    <row r="26" spans="1:15" ht="11.25" customHeight="1" x14ac:dyDescent="0.2">
      <c r="A26" s="126" t="s">
        <v>103</v>
      </c>
      <c r="B26" s="130">
        <v>0</v>
      </c>
      <c r="C26" s="132">
        <v>0</v>
      </c>
      <c r="D26" s="131">
        <v>0</v>
      </c>
      <c r="E26" s="131">
        <v>0</v>
      </c>
      <c r="F26" s="131">
        <v>0</v>
      </c>
      <c r="G26" s="131">
        <v>0</v>
      </c>
      <c r="H26" s="131">
        <v>0</v>
      </c>
      <c r="I26" s="131">
        <v>0</v>
      </c>
      <c r="J26" s="131">
        <v>0</v>
      </c>
      <c r="K26" s="131">
        <v>0</v>
      </c>
      <c r="L26" s="131">
        <v>0</v>
      </c>
      <c r="M26" s="131">
        <v>0</v>
      </c>
      <c r="N26" s="131">
        <f t="shared" si="2"/>
        <v>0</v>
      </c>
      <c r="O26" s="130">
        <v>0</v>
      </c>
    </row>
    <row r="27" spans="1:15" ht="12.75" customHeight="1" x14ac:dyDescent="0.2">
      <c r="A27" s="133" t="s">
        <v>104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30">
        <v>0</v>
      </c>
      <c r="M27" s="130">
        <v>0</v>
      </c>
      <c r="N27" s="131">
        <f t="shared" si="2"/>
        <v>0</v>
      </c>
      <c r="O27" s="130">
        <v>0</v>
      </c>
    </row>
    <row r="28" spans="1:15" ht="11.25" customHeight="1" x14ac:dyDescent="0.2">
      <c r="A28" s="123" t="s">
        <v>105</v>
      </c>
      <c r="B28" s="130">
        <f t="shared" ref="B28:O28" si="4">SUM(B29:B32)</f>
        <v>7463979.5300000003</v>
      </c>
      <c r="C28" s="130">
        <f t="shared" si="4"/>
        <v>2710134.2299999995</v>
      </c>
      <c r="D28" s="130">
        <f t="shared" si="4"/>
        <v>69474100.310000002</v>
      </c>
      <c r="E28" s="130">
        <f t="shared" si="4"/>
        <v>69301296.649999991</v>
      </c>
      <c r="F28" s="130">
        <f t="shared" si="4"/>
        <v>72557045.679999992</v>
      </c>
      <c r="G28" s="130">
        <f t="shared" si="4"/>
        <v>70592943.75</v>
      </c>
      <c r="H28" s="130">
        <f t="shared" si="4"/>
        <v>69044862.690000013</v>
      </c>
      <c r="I28" s="130">
        <f t="shared" si="4"/>
        <v>70290061.579999998</v>
      </c>
      <c r="J28" s="130">
        <f t="shared" si="4"/>
        <v>70043504.600000009</v>
      </c>
      <c r="K28" s="130">
        <f t="shared" si="4"/>
        <v>68782267.349999994</v>
      </c>
      <c r="L28" s="130">
        <f t="shared" si="4"/>
        <v>71055934.890000001</v>
      </c>
      <c r="M28" s="130">
        <f t="shared" si="4"/>
        <v>27629529.569999997</v>
      </c>
      <c r="N28" s="131">
        <f>SUM(B28:M28)</f>
        <v>668945660.83000004</v>
      </c>
      <c r="O28" s="130">
        <f t="shared" si="4"/>
        <v>6446000</v>
      </c>
    </row>
    <row r="29" spans="1:15" ht="11.25" customHeight="1" x14ac:dyDescent="0.2">
      <c r="A29" s="134" t="s">
        <v>106</v>
      </c>
      <c r="B29" s="130">
        <v>0</v>
      </c>
      <c r="C29" s="132">
        <v>1275707.57</v>
      </c>
      <c r="D29" s="131">
        <v>1585949.17</v>
      </c>
      <c r="E29" s="131">
        <v>1406809.69</v>
      </c>
      <c r="F29" s="131">
        <v>4665372.47</v>
      </c>
      <c r="G29" s="131">
        <v>2796826.92</v>
      </c>
      <c r="H29" s="131">
        <v>1453478.85</v>
      </c>
      <c r="I29" s="131">
        <v>2625888.13</v>
      </c>
      <c r="J29" s="131">
        <v>2383462.44</v>
      </c>
      <c r="K29" s="131">
        <v>882487.62</v>
      </c>
      <c r="L29" s="131">
        <v>3304547.91</v>
      </c>
      <c r="M29" s="131">
        <v>4113091.04</v>
      </c>
      <c r="N29" s="131">
        <f t="shared" ref="N29:N32" si="5">SUM(B29:M29)</f>
        <v>26493621.809999999</v>
      </c>
      <c r="O29" s="130">
        <v>0</v>
      </c>
    </row>
    <row r="30" spans="1:15" ht="11.25" customHeight="1" x14ac:dyDescent="0.2">
      <c r="A30" s="134" t="s">
        <v>107</v>
      </c>
      <c r="B30" s="130">
        <v>0</v>
      </c>
      <c r="C30" s="130">
        <v>0</v>
      </c>
      <c r="D30" s="130">
        <v>0</v>
      </c>
      <c r="E30" s="130">
        <v>0</v>
      </c>
      <c r="F30" s="130">
        <v>0</v>
      </c>
      <c r="G30" s="130">
        <v>0</v>
      </c>
      <c r="H30" s="130">
        <v>0</v>
      </c>
      <c r="I30" s="130">
        <v>0</v>
      </c>
      <c r="J30" s="130">
        <v>0</v>
      </c>
      <c r="K30" s="130">
        <v>0</v>
      </c>
      <c r="L30" s="130">
        <v>0</v>
      </c>
      <c r="M30" s="130">
        <v>0</v>
      </c>
      <c r="N30" s="131">
        <f t="shared" si="5"/>
        <v>0</v>
      </c>
      <c r="O30" s="130">
        <v>0</v>
      </c>
    </row>
    <row r="31" spans="1:15" ht="11.25" customHeight="1" x14ac:dyDescent="0.2">
      <c r="A31" s="134" t="s">
        <v>108</v>
      </c>
      <c r="B31" s="130">
        <v>7463979.5300000003</v>
      </c>
      <c r="C31" s="132">
        <v>1434426.6599999997</v>
      </c>
      <c r="D31" s="131">
        <v>553396.11</v>
      </c>
      <c r="E31" s="131">
        <v>400276.83000000007</v>
      </c>
      <c r="F31" s="131">
        <v>320696.69</v>
      </c>
      <c r="G31" s="131">
        <v>314902.90999999997</v>
      </c>
      <c r="H31" s="131">
        <v>164689.79999999999</v>
      </c>
      <c r="I31" s="131">
        <v>259144.07</v>
      </c>
      <c r="J31" s="131">
        <v>119572.12000000001</v>
      </c>
      <c r="K31" s="131">
        <v>266214.76</v>
      </c>
      <c r="L31" s="131">
        <v>135986.56</v>
      </c>
      <c r="M31" s="131">
        <v>270377.98000000004</v>
      </c>
      <c r="N31" s="131">
        <f t="shared" si="5"/>
        <v>11703664.02</v>
      </c>
      <c r="O31" s="127">
        <v>6446000</v>
      </c>
    </row>
    <row r="32" spans="1:15" ht="11.25" customHeight="1" x14ac:dyDescent="0.2">
      <c r="A32" s="135" t="s">
        <v>109</v>
      </c>
      <c r="B32" s="136">
        <v>0</v>
      </c>
      <c r="C32" s="137">
        <v>0</v>
      </c>
      <c r="D32" s="138">
        <v>67334755.030000001</v>
      </c>
      <c r="E32" s="138">
        <v>67494210.129999995</v>
      </c>
      <c r="F32" s="138">
        <v>67570976.519999996</v>
      </c>
      <c r="G32" s="138">
        <v>67481213.920000002</v>
      </c>
      <c r="H32" s="138">
        <v>67426694.040000007</v>
      </c>
      <c r="I32" s="138">
        <v>67405029.379999995</v>
      </c>
      <c r="J32" s="138">
        <v>67540470.040000007</v>
      </c>
      <c r="K32" s="138">
        <v>67633564.969999999</v>
      </c>
      <c r="L32" s="138">
        <v>67615400.420000002</v>
      </c>
      <c r="M32" s="138">
        <v>23246060.549999997</v>
      </c>
      <c r="N32" s="131">
        <f t="shared" si="5"/>
        <v>630748375</v>
      </c>
      <c r="O32" s="136">
        <v>0</v>
      </c>
    </row>
    <row r="33" spans="1:16" ht="11.25" customHeight="1" x14ac:dyDescent="0.2">
      <c r="A33" s="139" t="s">
        <v>110</v>
      </c>
      <c r="B33" s="140">
        <f t="shared" ref="B33:N33" si="6">B18-B28</f>
        <v>442279808.30000001</v>
      </c>
      <c r="C33" s="140">
        <f t="shared" si="6"/>
        <v>349086167.76999998</v>
      </c>
      <c r="D33" s="140">
        <f t="shared" si="6"/>
        <v>285734645.13999999</v>
      </c>
      <c r="E33" s="140">
        <f t="shared" si="6"/>
        <v>282869593.30000007</v>
      </c>
      <c r="F33" s="140">
        <f t="shared" si="6"/>
        <v>283603598.29000002</v>
      </c>
      <c r="G33" s="140">
        <f t="shared" si="6"/>
        <v>310171349.35000002</v>
      </c>
      <c r="H33" s="140">
        <f t="shared" si="6"/>
        <v>280941324.86000007</v>
      </c>
      <c r="I33" s="140">
        <f t="shared" si="6"/>
        <v>279187031.94</v>
      </c>
      <c r="J33" s="140">
        <f t="shared" si="6"/>
        <v>277859130.25999999</v>
      </c>
      <c r="K33" s="140">
        <f t="shared" si="6"/>
        <v>277764459.88</v>
      </c>
      <c r="L33" s="140">
        <f t="shared" si="6"/>
        <v>278670187.43000007</v>
      </c>
      <c r="M33" s="140">
        <f t="shared" si="6"/>
        <v>547115940.32999992</v>
      </c>
      <c r="N33" s="141">
        <f t="shared" si="6"/>
        <v>3895283236.8500004</v>
      </c>
      <c r="O33" s="141">
        <f>O18-O28</f>
        <v>0</v>
      </c>
      <c r="P33" s="142"/>
    </row>
    <row r="34" spans="1:16" ht="11.25" customHeight="1" x14ac:dyDescent="0.2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5"/>
    </row>
    <row r="35" spans="1:16" ht="11.25" customHeight="1" x14ac:dyDescent="0.2">
      <c r="A35" s="109" t="s">
        <v>111</v>
      </c>
      <c r="B35" s="110"/>
      <c r="C35" s="110"/>
      <c r="D35" s="110"/>
      <c r="E35" s="110"/>
      <c r="F35" s="109" t="s">
        <v>17</v>
      </c>
      <c r="G35" s="110"/>
      <c r="H35" s="110"/>
      <c r="I35" s="110"/>
      <c r="J35" s="110"/>
      <c r="K35" s="110"/>
      <c r="L35" s="110"/>
      <c r="M35" s="109" t="s">
        <v>112</v>
      </c>
      <c r="N35" s="110"/>
      <c r="O35" s="111"/>
    </row>
    <row r="36" spans="1:16" ht="11.25" customHeight="1" x14ac:dyDescent="0.2">
      <c r="A36" s="143" t="s">
        <v>113</v>
      </c>
      <c r="B36" s="146"/>
      <c r="C36" s="146"/>
      <c r="D36" s="146"/>
      <c r="E36" s="146"/>
      <c r="F36" s="147"/>
      <c r="G36" s="146"/>
      <c r="H36" s="148"/>
      <c r="I36" s="148"/>
      <c r="J36" s="148"/>
      <c r="K36" s="148"/>
      <c r="L36" s="149">
        <v>805348403000</v>
      </c>
      <c r="M36" s="150" t="s">
        <v>56</v>
      </c>
      <c r="N36" s="151"/>
      <c r="O36" s="152"/>
    </row>
    <row r="37" spans="1:16" ht="12.75" x14ac:dyDescent="0.2">
      <c r="A37" s="153" t="s">
        <v>114</v>
      </c>
      <c r="B37" s="154"/>
      <c r="C37" s="154"/>
      <c r="D37" s="154"/>
      <c r="E37" s="154"/>
      <c r="F37" s="155"/>
      <c r="G37" s="154"/>
      <c r="H37" s="156"/>
      <c r="I37" s="156"/>
      <c r="J37" s="156"/>
      <c r="K37" s="156"/>
      <c r="L37" s="157">
        <f>N33+O33</f>
        <v>3895283236.8500004</v>
      </c>
      <c r="M37" s="155"/>
      <c r="N37" s="156"/>
      <c r="O37" s="158">
        <f>L37/L36*100</f>
        <v>0.48367678166861655</v>
      </c>
    </row>
    <row r="38" spans="1:16" ht="11.25" customHeight="1" x14ac:dyDescent="0.2">
      <c r="A38" s="159" t="s">
        <v>115</v>
      </c>
      <c r="B38" s="160"/>
      <c r="C38" s="160"/>
      <c r="D38" s="160"/>
      <c r="E38" s="161"/>
      <c r="F38" s="143"/>
      <c r="G38" s="144"/>
      <c r="H38" s="144"/>
      <c r="I38" s="144"/>
      <c r="J38" s="144"/>
      <c r="K38" s="144"/>
      <c r="L38" s="149">
        <f>L36*O38/100</f>
        <v>9744715676.2999992</v>
      </c>
      <c r="M38" s="143"/>
      <c r="N38" s="144"/>
      <c r="O38" s="162">
        <v>1.21</v>
      </c>
    </row>
    <row r="39" spans="1:16" ht="11.25" customHeight="1" x14ac:dyDescent="0.2">
      <c r="A39" s="143" t="s">
        <v>116</v>
      </c>
      <c r="B39" s="144"/>
      <c r="C39" s="144"/>
      <c r="D39" s="144"/>
      <c r="E39" s="144"/>
      <c r="F39" s="143"/>
      <c r="G39" s="144"/>
      <c r="H39" s="144"/>
      <c r="I39" s="144"/>
      <c r="J39" s="144"/>
      <c r="K39" s="144"/>
      <c r="L39" s="149">
        <f>L36*O39/100</f>
        <v>9257479892.4850006</v>
      </c>
      <c r="M39" s="143"/>
      <c r="N39" s="144"/>
      <c r="O39" s="162">
        <v>1.1495</v>
      </c>
    </row>
    <row r="40" spans="1:16" ht="11.25" customHeight="1" x14ac:dyDescent="0.2">
      <c r="A40" s="143" t="s">
        <v>117</v>
      </c>
      <c r="B40" s="144"/>
      <c r="C40" s="144"/>
      <c r="D40" s="144"/>
      <c r="E40" s="144"/>
      <c r="F40" s="143"/>
      <c r="G40" s="144"/>
      <c r="H40" s="144"/>
      <c r="I40" s="144"/>
      <c r="J40" s="144"/>
      <c r="K40" s="144"/>
      <c r="L40" s="149">
        <f>L36*1.089/100</f>
        <v>8770244108.6700001</v>
      </c>
      <c r="M40" s="143"/>
      <c r="N40" s="144"/>
      <c r="O40" s="162">
        <v>1.089</v>
      </c>
    </row>
    <row r="41" spans="1:16" s="142" customFormat="1" ht="11.25" customHeight="1" x14ac:dyDescent="0.2">
      <c r="A41" s="163" t="s">
        <v>118</v>
      </c>
      <c r="B41" s="163"/>
      <c r="C41" s="163"/>
      <c r="D41" s="163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</row>
    <row r="42" spans="1:16" ht="12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</row>
    <row r="43" spans="1:16" ht="13.5" customHeight="1" x14ac:dyDescent="0.2">
      <c r="A43" s="95" t="s">
        <v>119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</row>
    <row r="44" spans="1:16" ht="18" customHeight="1" x14ac:dyDescent="0.2">
      <c r="A44" s="95" t="s">
        <v>120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</row>
    <row r="45" spans="1:16" ht="18" customHeight="1" x14ac:dyDescent="0.2">
      <c r="A45" s="95" t="s">
        <v>121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</row>
    <row r="46" spans="1:16" ht="22.5" customHeight="1" x14ac:dyDescent="0.2">
      <c r="A46" s="95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</row>
    <row r="47" spans="1:16" ht="22.5" customHeight="1" x14ac:dyDescent="0.2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</row>
    <row r="48" spans="1:16" ht="22.5" customHeight="1" x14ac:dyDescent="0.2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</row>
    <row r="49" spans="1:15" ht="22.5" customHeight="1" x14ac:dyDescent="0.2">
      <c r="A49" s="167" t="s">
        <v>53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</row>
    <row r="50" spans="1:15" ht="11.25" customHeight="1" x14ac:dyDescent="0.2">
      <c r="A50" s="167" t="s">
        <v>9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</row>
    <row r="51" spans="1:15" ht="11.2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</row>
    <row r="54" spans="1:15" ht="33" customHeight="1" x14ac:dyDescent="0.2"/>
    <row r="55" spans="1:15" ht="11.25" customHeight="1" x14ac:dyDescent="0.2">
      <c r="A55" s="169" t="s">
        <v>64</v>
      </c>
      <c r="B55" s="169"/>
      <c r="C55" s="169"/>
      <c r="D55" s="169"/>
      <c r="E55" s="169"/>
      <c r="F55" s="169"/>
      <c r="G55" s="169" t="s">
        <v>66</v>
      </c>
      <c r="H55" s="169"/>
      <c r="I55" s="169"/>
      <c r="J55" s="169"/>
      <c r="K55" s="169"/>
      <c r="L55" s="169"/>
      <c r="M55" s="169"/>
      <c r="N55" s="169"/>
      <c r="O55" s="169"/>
    </row>
    <row r="56" spans="1:15" ht="11.25" customHeight="1" x14ac:dyDescent="0.2">
      <c r="A56" s="169" t="s">
        <v>65</v>
      </c>
      <c r="B56" s="169"/>
      <c r="C56" s="169"/>
      <c r="D56" s="169"/>
      <c r="E56" s="169"/>
      <c r="F56" s="169"/>
      <c r="G56" s="169" t="s">
        <v>122</v>
      </c>
      <c r="H56" s="169"/>
      <c r="I56" s="169"/>
      <c r="J56" s="169"/>
      <c r="K56" s="169"/>
      <c r="L56" s="169"/>
      <c r="M56" s="169"/>
      <c r="N56" s="169"/>
      <c r="O56" s="169"/>
    </row>
  </sheetData>
  <mergeCells count="33">
    <mergeCell ref="A56:F56"/>
    <mergeCell ref="G56:O56"/>
    <mergeCell ref="M36:O36"/>
    <mergeCell ref="A38:E38"/>
    <mergeCell ref="A42:O42"/>
    <mergeCell ref="A49:O49"/>
    <mergeCell ref="A50:O50"/>
    <mergeCell ref="A55:F55"/>
    <mergeCell ref="G55:O55"/>
    <mergeCell ref="I14:I17"/>
    <mergeCell ref="J14:J17"/>
    <mergeCell ref="K14:K17"/>
    <mergeCell ref="L14:L17"/>
    <mergeCell ref="M14:M17"/>
    <mergeCell ref="A35:E35"/>
    <mergeCell ref="F35:L35"/>
    <mergeCell ref="M35:O35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4" zoomScale="140" zoomScaleNormal="140" workbookViewId="0">
      <selection activeCell="A21" sqref="A21:D21"/>
    </sheetView>
  </sheetViews>
  <sheetFormatPr defaultColWidth="21.140625" defaultRowHeight="14.1" customHeight="1" x14ac:dyDescent="0.2"/>
  <cols>
    <col min="1" max="1" width="40.28515625" style="29" customWidth="1"/>
    <col min="2" max="2" width="16.140625" style="29" customWidth="1"/>
    <col min="3" max="3" width="11.42578125" style="29" customWidth="1"/>
    <col min="4" max="4" width="12.85546875" style="29" customWidth="1"/>
    <col min="5" max="5" width="12.7109375" style="29" customWidth="1"/>
    <col min="6" max="6" width="11.42578125" style="29" customWidth="1"/>
    <col min="7" max="7" width="16" style="29" customWidth="1"/>
    <col min="8" max="8" width="12.85546875" style="29" customWidth="1"/>
    <col min="9" max="9" width="14.140625" style="29" customWidth="1"/>
    <col min="10" max="16384" width="21.140625" style="29"/>
  </cols>
  <sheetData>
    <row r="1" spans="1:9" ht="14.1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9" ht="14.1" customHeight="1" x14ac:dyDescent="0.2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spans="1:9" ht="14.1" customHeight="1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</row>
    <row r="4" spans="1:9" ht="14.1" customHeight="1" x14ac:dyDescent="0.2">
      <c r="A4" s="75" t="s">
        <v>45</v>
      </c>
      <c r="B4" s="75"/>
      <c r="C4" s="75"/>
      <c r="D4" s="75"/>
      <c r="E4" s="75"/>
      <c r="F4" s="75"/>
      <c r="G4" s="75"/>
      <c r="H4" s="75"/>
      <c r="I4" s="75"/>
    </row>
    <row r="5" spans="1:9" ht="14.1" customHeight="1" x14ac:dyDescent="0.2">
      <c r="A5" s="74" t="s">
        <v>3</v>
      </c>
      <c r="B5" s="74"/>
      <c r="C5" s="74"/>
      <c r="D5" s="74"/>
      <c r="E5" s="74"/>
      <c r="F5" s="74"/>
      <c r="G5" s="74"/>
      <c r="H5" s="74"/>
      <c r="I5" s="74"/>
    </row>
    <row r="6" spans="1:9" ht="14.1" customHeight="1" x14ac:dyDescent="0.2">
      <c r="A6" s="73" t="s">
        <v>55</v>
      </c>
      <c r="B6" s="73"/>
      <c r="C6" s="73"/>
      <c r="D6" s="73"/>
      <c r="E6" s="73"/>
      <c r="F6" s="73"/>
      <c r="G6" s="73"/>
      <c r="H6" s="73"/>
      <c r="I6" s="73"/>
    </row>
    <row r="7" spans="1:9" ht="14.1" customHeight="1" x14ac:dyDescent="0.2">
      <c r="A7" s="74"/>
      <c r="B7" s="74"/>
      <c r="C7" s="74"/>
      <c r="D7" s="74"/>
      <c r="E7" s="30"/>
      <c r="F7" s="30"/>
      <c r="G7" s="30"/>
      <c r="H7" s="30"/>
      <c r="I7" s="30"/>
    </row>
    <row r="8" spans="1:9" ht="14.1" customHeight="1" x14ac:dyDescent="0.2">
      <c r="A8" s="85" t="s">
        <v>51</v>
      </c>
      <c r="B8" s="85"/>
      <c r="C8" s="85"/>
      <c r="D8" s="31"/>
      <c r="E8" s="30"/>
      <c r="F8" s="30"/>
      <c r="G8" s="30"/>
      <c r="H8" s="30"/>
      <c r="I8" s="32">
        <v>1</v>
      </c>
    </row>
    <row r="9" spans="1:9" ht="14.1" customHeight="1" x14ac:dyDescent="0.2">
      <c r="A9" s="86" t="s">
        <v>34</v>
      </c>
      <c r="B9" s="89" t="s">
        <v>35</v>
      </c>
      <c r="C9" s="91" t="s">
        <v>36</v>
      </c>
      <c r="D9" s="92"/>
      <c r="E9" s="92"/>
      <c r="F9" s="93"/>
      <c r="G9" s="80" t="s">
        <v>11</v>
      </c>
      <c r="H9" s="80" t="s">
        <v>37</v>
      </c>
      <c r="I9" s="80" t="s">
        <v>12</v>
      </c>
    </row>
    <row r="10" spans="1:9" ht="29.25" customHeight="1" x14ac:dyDescent="0.2">
      <c r="A10" s="87"/>
      <c r="B10" s="90"/>
      <c r="C10" s="83" t="s">
        <v>38</v>
      </c>
      <c r="D10" s="83"/>
      <c r="E10" s="80" t="s">
        <v>39</v>
      </c>
      <c r="F10" s="80" t="s">
        <v>40</v>
      </c>
      <c r="G10" s="81"/>
      <c r="H10" s="81"/>
      <c r="I10" s="81"/>
    </row>
    <row r="11" spans="1:9" ht="67.5" customHeight="1" x14ac:dyDescent="0.2">
      <c r="A11" s="87"/>
      <c r="B11" s="90"/>
      <c r="C11" s="33" t="s">
        <v>14</v>
      </c>
      <c r="D11" s="33" t="s">
        <v>13</v>
      </c>
      <c r="E11" s="81"/>
      <c r="F11" s="81"/>
      <c r="G11" s="81"/>
      <c r="H11" s="81"/>
      <c r="I11" s="81"/>
    </row>
    <row r="12" spans="1:9" ht="12" customHeight="1" x14ac:dyDescent="0.2">
      <c r="A12" s="88"/>
      <c r="B12" s="34" t="s">
        <v>4</v>
      </c>
      <c r="C12" s="34" t="s">
        <v>5</v>
      </c>
      <c r="D12" s="34" t="s">
        <v>41</v>
      </c>
      <c r="E12" s="35" t="s">
        <v>42</v>
      </c>
      <c r="F12" s="35" t="s">
        <v>43</v>
      </c>
      <c r="G12" s="36" t="s">
        <v>44</v>
      </c>
      <c r="H12" s="82"/>
      <c r="I12" s="82"/>
    </row>
    <row r="13" spans="1:9" ht="15" customHeight="1" x14ac:dyDescent="0.2">
      <c r="A13" s="37" t="s">
        <v>6</v>
      </c>
      <c r="B13" s="38">
        <f t="shared" ref="B13:H13" si="0">SUM(B14:B17)</f>
        <v>670137922.75999999</v>
      </c>
      <c r="C13" s="39">
        <f t="shared" si="0"/>
        <v>3646.09</v>
      </c>
      <c r="D13" s="39">
        <f t="shared" si="0"/>
        <v>0</v>
      </c>
      <c r="E13" s="39">
        <f t="shared" si="0"/>
        <v>207689.82</v>
      </c>
      <c r="F13" s="39">
        <f t="shared" si="0"/>
        <v>2666798.9</v>
      </c>
      <c r="G13" s="39">
        <f>SUM(G14:G17)</f>
        <v>667259787.95000005</v>
      </c>
      <c r="H13" s="39">
        <f t="shared" si="0"/>
        <v>2072486</v>
      </c>
      <c r="I13" s="40">
        <v>0</v>
      </c>
    </row>
    <row r="14" spans="1:9" ht="24" x14ac:dyDescent="0.2">
      <c r="A14" s="54" t="s">
        <v>59</v>
      </c>
      <c r="B14" s="40">
        <v>419988400.07999998</v>
      </c>
      <c r="C14" s="40">
        <v>2744.27</v>
      </c>
      <c r="D14" s="40">
        <v>0</v>
      </c>
      <c r="E14" s="40">
        <v>207689.82</v>
      </c>
      <c r="F14" s="40">
        <v>0</v>
      </c>
      <c r="G14" s="40">
        <f>B14-C14-D14-E14-F14</f>
        <v>419777965.99000001</v>
      </c>
      <c r="H14" s="40">
        <v>33060</v>
      </c>
      <c r="I14" s="40">
        <v>0</v>
      </c>
    </row>
    <row r="15" spans="1:9" s="42" customFormat="1" ht="36" x14ac:dyDescent="0.2">
      <c r="A15" s="55" t="s">
        <v>58</v>
      </c>
      <c r="B15" s="41">
        <v>647930.49</v>
      </c>
      <c r="C15" s="41">
        <v>0</v>
      </c>
      <c r="D15" s="41">
        <v>0</v>
      </c>
      <c r="E15" s="41">
        <v>0</v>
      </c>
      <c r="F15" s="41">
        <v>0</v>
      </c>
      <c r="G15" s="41">
        <f t="shared" ref="G15:G17" si="1">B15-C15-D15-E15-F15</f>
        <v>647930.49</v>
      </c>
      <c r="H15" s="41">
        <v>0</v>
      </c>
      <c r="I15" s="41">
        <v>0</v>
      </c>
    </row>
    <row r="16" spans="1:9" ht="24" x14ac:dyDescent="0.2">
      <c r="A16" s="56" t="s">
        <v>48</v>
      </c>
      <c r="B16" s="43">
        <v>246834793.28999999</v>
      </c>
      <c r="C16" s="43">
        <v>901.82</v>
      </c>
      <c r="D16" s="43">
        <v>0</v>
      </c>
      <c r="E16" s="43">
        <v>0</v>
      </c>
      <c r="F16" s="43">
        <v>0</v>
      </c>
      <c r="G16" s="43">
        <f t="shared" si="1"/>
        <v>246833891.47</v>
      </c>
      <c r="H16" s="43">
        <v>2039426</v>
      </c>
      <c r="I16" s="43">
        <v>0</v>
      </c>
    </row>
    <row r="17" spans="1:9" ht="17.100000000000001" customHeight="1" x14ac:dyDescent="0.2">
      <c r="A17" s="57" t="s">
        <v>49</v>
      </c>
      <c r="B17" s="44">
        <v>2666798.9</v>
      </c>
      <c r="C17" s="44">
        <v>0</v>
      </c>
      <c r="D17" s="44">
        <v>0</v>
      </c>
      <c r="E17" s="44">
        <v>0</v>
      </c>
      <c r="F17" s="44">
        <v>2666798.9</v>
      </c>
      <c r="G17" s="44">
        <f t="shared" si="1"/>
        <v>0</v>
      </c>
      <c r="H17" s="44">
        <v>0</v>
      </c>
      <c r="I17" s="44">
        <v>0</v>
      </c>
    </row>
    <row r="18" spans="1:9" ht="17.100000000000001" customHeight="1" x14ac:dyDescent="0.2">
      <c r="A18" s="37" t="s">
        <v>7</v>
      </c>
      <c r="B18" s="38">
        <f>B19</f>
        <v>448111851.55000001</v>
      </c>
      <c r="C18" s="38">
        <f t="shared" ref="C18:H18" si="2">SUM(C19)</f>
        <v>4252586.46</v>
      </c>
      <c r="D18" s="38">
        <f t="shared" si="2"/>
        <v>11224857.41</v>
      </c>
      <c r="E18" s="38">
        <f t="shared" si="2"/>
        <v>6100878.0999999996</v>
      </c>
      <c r="F18" s="38">
        <f t="shared" si="2"/>
        <v>156309.56</v>
      </c>
      <c r="G18" s="38">
        <f>G19</f>
        <v>426377220.01999998</v>
      </c>
      <c r="H18" s="38">
        <f t="shared" si="2"/>
        <v>83698698.450000003</v>
      </c>
      <c r="I18" s="43">
        <v>0</v>
      </c>
    </row>
    <row r="19" spans="1:9" s="42" customFormat="1" ht="17.100000000000001" customHeight="1" x14ac:dyDescent="0.2">
      <c r="A19" s="45" t="s">
        <v>50</v>
      </c>
      <c r="B19" s="47">
        <v>448111851.55000001</v>
      </c>
      <c r="C19" s="47">
        <v>4252586.46</v>
      </c>
      <c r="D19" s="47">
        <v>11224857.41</v>
      </c>
      <c r="E19" s="47">
        <v>6100878.0999999996</v>
      </c>
      <c r="F19" s="47">
        <v>156309.56</v>
      </c>
      <c r="G19" s="47">
        <f>B19-C19-D19-E19-F19</f>
        <v>426377220.01999998</v>
      </c>
      <c r="H19" s="47">
        <v>83698698.450000003</v>
      </c>
      <c r="I19" s="43">
        <v>0</v>
      </c>
    </row>
    <row r="20" spans="1:9" ht="17.100000000000001" customHeight="1" x14ac:dyDescent="0.2">
      <c r="A20" s="37" t="s">
        <v>8</v>
      </c>
      <c r="B20" s="46">
        <f>B18+B13</f>
        <v>1118249774.3099999</v>
      </c>
      <c r="C20" s="46">
        <f t="shared" ref="C20:H20" si="3">C13+C18</f>
        <v>4256232.55</v>
      </c>
      <c r="D20" s="46">
        <f t="shared" si="3"/>
        <v>11224857.41</v>
      </c>
      <c r="E20" s="46">
        <f t="shared" si="3"/>
        <v>6308567.9199999999</v>
      </c>
      <c r="F20" s="46">
        <f t="shared" si="3"/>
        <v>2823108.46</v>
      </c>
      <c r="G20" s="46">
        <f t="shared" si="3"/>
        <v>1093637007.97</v>
      </c>
      <c r="H20" s="46">
        <f t="shared" si="3"/>
        <v>85771184.450000003</v>
      </c>
      <c r="I20" s="47">
        <v>0</v>
      </c>
    </row>
    <row r="21" spans="1:9" ht="12.75" customHeight="1" x14ac:dyDescent="0.2">
      <c r="A21" s="78" t="s">
        <v>60</v>
      </c>
      <c r="B21" s="79"/>
      <c r="C21" s="79"/>
      <c r="D21" s="79"/>
      <c r="E21" s="30"/>
      <c r="F21" s="48"/>
      <c r="G21" s="30"/>
      <c r="H21" s="30"/>
      <c r="I21" s="30"/>
    </row>
    <row r="22" spans="1:9" ht="12.75" customHeight="1" x14ac:dyDescent="0.2">
      <c r="A22" s="52"/>
      <c r="B22" s="52"/>
      <c r="C22" s="52"/>
      <c r="D22" s="52"/>
      <c r="E22" s="30"/>
      <c r="F22" s="48"/>
      <c r="G22" s="30"/>
      <c r="H22" s="30"/>
      <c r="I22" s="30"/>
    </row>
    <row r="23" spans="1:9" ht="12.75" customHeight="1" x14ac:dyDescent="0.2">
      <c r="A23" s="53" t="s">
        <v>57</v>
      </c>
      <c r="B23" s="53"/>
      <c r="C23" s="53"/>
      <c r="D23" s="53"/>
      <c r="E23" s="53"/>
      <c r="F23" s="53"/>
      <c r="G23" s="53"/>
      <c r="H23" s="53"/>
      <c r="I23" s="53"/>
    </row>
    <row r="24" spans="1:9" ht="12.75" customHeight="1" x14ac:dyDescent="0.2">
      <c r="A24" s="84" t="s">
        <v>61</v>
      </c>
      <c r="B24" s="84"/>
      <c r="C24" s="84"/>
      <c r="D24" s="84"/>
      <c r="E24" s="84"/>
      <c r="F24" s="84"/>
      <c r="G24" s="84"/>
      <c r="H24" s="84"/>
      <c r="I24" s="84"/>
    </row>
    <row r="25" spans="1:9" ht="21.75" customHeight="1" x14ac:dyDescent="0.2">
      <c r="A25" s="84" t="s">
        <v>63</v>
      </c>
      <c r="B25" s="84"/>
      <c r="C25" s="84"/>
      <c r="D25" s="84"/>
      <c r="E25" s="84"/>
      <c r="F25" s="84"/>
      <c r="G25" s="84"/>
      <c r="H25" s="84"/>
      <c r="I25" s="84"/>
    </row>
    <row r="26" spans="1:9" ht="12.75" customHeight="1" x14ac:dyDescent="0.2">
      <c r="A26" s="52"/>
      <c r="B26" s="52"/>
      <c r="C26" s="52"/>
      <c r="D26" s="52"/>
      <c r="E26" s="30"/>
      <c r="F26" s="48"/>
      <c r="G26" s="30"/>
      <c r="H26" s="30"/>
      <c r="I26" s="30"/>
    </row>
    <row r="27" spans="1:9" ht="12.75" customHeight="1" x14ac:dyDescent="0.2">
      <c r="A27" s="52"/>
      <c r="B27" s="52"/>
      <c r="C27" s="52"/>
      <c r="D27" s="52"/>
      <c r="E27" s="30"/>
      <c r="F27" s="48"/>
      <c r="G27" s="30"/>
      <c r="H27" s="30"/>
      <c r="I27" s="30"/>
    </row>
    <row r="28" spans="1:9" ht="10.5" customHeight="1" x14ac:dyDescent="0.2">
      <c r="A28" s="76" t="s">
        <v>54</v>
      </c>
      <c r="B28" s="76"/>
      <c r="C28" s="76"/>
      <c r="D28" s="76"/>
      <c r="E28" s="76"/>
      <c r="F28" s="76"/>
      <c r="G28" s="76"/>
      <c r="H28" s="76"/>
      <c r="I28" s="76"/>
    </row>
    <row r="29" spans="1:9" ht="14.1" customHeight="1" x14ac:dyDescent="0.2">
      <c r="A29" s="77" t="s">
        <v>9</v>
      </c>
      <c r="B29" s="77"/>
      <c r="C29" s="77"/>
      <c r="D29" s="77"/>
      <c r="E29" s="77"/>
      <c r="F29" s="77"/>
      <c r="G29" s="77"/>
      <c r="H29" s="77"/>
      <c r="I29" s="77"/>
    </row>
    <row r="30" spans="1:9" ht="14.1" customHeight="1" x14ac:dyDescent="0.2">
      <c r="A30" s="49"/>
      <c r="B30" s="50"/>
      <c r="C30" s="49"/>
      <c r="D30" s="49"/>
      <c r="E30" s="30"/>
      <c r="F30" s="30"/>
      <c r="G30" s="30"/>
      <c r="H30" s="30"/>
      <c r="I30" s="30"/>
    </row>
    <row r="31" spans="1:9" ht="14.1" customHeight="1" x14ac:dyDescent="0.2">
      <c r="A31" s="51" t="s">
        <v>64</v>
      </c>
      <c r="B31" s="50"/>
      <c r="E31" s="30"/>
      <c r="F31" s="71" t="s">
        <v>66</v>
      </c>
      <c r="G31" s="71"/>
      <c r="H31" s="71"/>
      <c r="I31" s="71"/>
    </row>
    <row r="32" spans="1:9" ht="14.1" customHeight="1" x14ac:dyDescent="0.2">
      <c r="A32" s="51" t="s">
        <v>65</v>
      </c>
      <c r="B32" s="50"/>
      <c r="E32" s="30"/>
      <c r="F32" s="71" t="s">
        <v>67</v>
      </c>
      <c r="G32" s="71"/>
      <c r="H32" s="71"/>
      <c r="I32" s="71"/>
    </row>
  </sheetData>
  <mergeCells count="24">
    <mergeCell ref="A25:I25"/>
    <mergeCell ref="F10:F11"/>
    <mergeCell ref="A7:D7"/>
    <mergeCell ref="A8:C8"/>
    <mergeCell ref="A9:A12"/>
    <mergeCell ref="B9:B11"/>
    <mergeCell ref="C9:F9"/>
    <mergeCell ref="G9:G11"/>
    <mergeCell ref="F32:I32"/>
    <mergeCell ref="F31:I31"/>
    <mergeCell ref="A1:I1"/>
    <mergeCell ref="A2:I2"/>
    <mergeCell ref="A3:I3"/>
    <mergeCell ref="A4:I4"/>
    <mergeCell ref="A5:I5"/>
    <mergeCell ref="A6:I6"/>
    <mergeCell ref="A28:I28"/>
    <mergeCell ref="A29:I29"/>
    <mergeCell ref="A21:D21"/>
    <mergeCell ref="H9:H12"/>
    <mergeCell ref="I9:I12"/>
    <mergeCell ref="C10:D10"/>
    <mergeCell ref="E10:E11"/>
    <mergeCell ref="A24:I24"/>
  </mergeCells>
  <pageMargins left="0.51181102362204722" right="0.51181102362204722" top="0.39370078740157483" bottom="0.39370078740157483" header="0.19685039370078741" footer="0.31496062992125984"/>
  <pageSetup paperSize="9" scale="90" fitToHeight="0" orientation="landscape" r:id="rId1"/>
  <ignoredErrors>
    <ignoredError sqref="G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zoomScale="148" zoomScaleNormal="148" workbookViewId="0">
      <selection activeCell="A30" sqref="A30"/>
    </sheetView>
  </sheetViews>
  <sheetFormatPr defaultRowHeight="11.25" x14ac:dyDescent="0.25"/>
  <cols>
    <col min="1" max="1" width="63.140625" style="4" bestFit="1" customWidth="1"/>
    <col min="2" max="2" width="32.5703125" style="3" customWidth="1"/>
    <col min="3" max="3" width="40.5703125" style="4" bestFit="1" customWidth="1"/>
    <col min="4" max="4" width="12.85546875" style="4" bestFit="1" customWidth="1"/>
    <col min="5" max="246" width="9.140625" style="4"/>
    <col min="247" max="247" width="63.140625" style="4" bestFit="1" customWidth="1"/>
    <col min="248" max="248" width="32.5703125" style="4" customWidth="1"/>
    <col min="249" max="249" width="40.5703125" style="4" bestFit="1" customWidth="1"/>
    <col min="250" max="502" width="9.140625" style="4"/>
    <col min="503" max="503" width="63.140625" style="4" bestFit="1" customWidth="1"/>
    <col min="504" max="504" width="32.5703125" style="4" customWidth="1"/>
    <col min="505" max="505" width="40.5703125" style="4" bestFit="1" customWidth="1"/>
    <col min="506" max="758" width="9.140625" style="4"/>
    <col min="759" max="759" width="63.140625" style="4" bestFit="1" customWidth="1"/>
    <col min="760" max="760" width="32.5703125" style="4" customWidth="1"/>
    <col min="761" max="761" width="40.5703125" style="4" bestFit="1" customWidth="1"/>
    <col min="762" max="1014" width="9.140625" style="4"/>
    <col min="1015" max="1015" width="63.140625" style="4" bestFit="1" customWidth="1"/>
    <col min="1016" max="1016" width="32.5703125" style="4" customWidth="1"/>
    <col min="1017" max="1017" width="40.5703125" style="4" bestFit="1" customWidth="1"/>
    <col min="1018" max="1270" width="9.140625" style="4"/>
    <col min="1271" max="1271" width="63.140625" style="4" bestFit="1" customWidth="1"/>
    <col min="1272" max="1272" width="32.5703125" style="4" customWidth="1"/>
    <col min="1273" max="1273" width="40.5703125" style="4" bestFit="1" customWidth="1"/>
    <col min="1274" max="1526" width="9.140625" style="4"/>
    <col min="1527" max="1527" width="63.140625" style="4" bestFit="1" customWidth="1"/>
    <col min="1528" max="1528" width="32.5703125" style="4" customWidth="1"/>
    <col min="1529" max="1529" width="40.5703125" style="4" bestFit="1" customWidth="1"/>
    <col min="1530" max="1782" width="9.140625" style="4"/>
    <col min="1783" max="1783" width="63.140625" style="4" bestFit="1" customWidth="1"/>
    <col min="1784" max="1784" width="32.5703125" style="4" customWidth="1"/>
    <col min="1785" max="1785" width="40.5703125" style="4" bestFit="1" customWidth="1"/>
    <col min="1786" max="2038" width="9.140625" style="4"/>
    <col min="2039" max="2039" width="63.140625" style="4" bestFit="1" customWidth="1"/>
    <col min="2040" max="2040" width="32.5703125" style="4" customWidth="1"/>
    <col min="2041" max="2041" width="40.5703125" style="4" bestFit="1" customWidth="1"/>
    <col min="2042" max="2294" width="9.140625" style="4"/>
    <col min="2295" max="2295" width="63.140625" style="4" bestFit="1" customWidth="1"/>
    <col min="2296" max="2296" width="32.5703125" style="4" customWidth="1"/>
    <col min="2297" max="2297" width="40.5703125" style="4" bestFit="1" customWidth="1"/>
    <col min="2298" max="2550" width="9.140625" style="4"/>
    <col min="2551" max="2551" width="63.140625" style="4" bestFit="1" customWidth="1"/>
    <col min="2552" max="2552" width="32.5703125" style="4" customWidth="1"/>
    <col min="2553" max="2553" width="40.5703125" style="4" bestFit="1" customWidth="1"/>
    <col min="2554" max="2806" width="9.140625" style="4"/>
    <col min="2807" max="2807" width="63.140625" style="4" bestFit="1" customWidth="1"/>
    <col min="2808" max="2808" width="32.5703125" style="4" customWidth="1"/>
    <col min="2809" max="2809" width="40.5703125" style="4" bestFit="1" customWidth="1"/>
    <col min="2810" max="3062" width="9.140625" style="4"/>
    <col min="3063" max="3063" width="63.140625" style="4" bestFit="1" customWidth="1"/>
    <col min="3064" max="3064" width="32.5703125" style="4" customWidth="1"/>
    <col min="3065" max="3065" width="40.5703125" style="4" bestFit="1" customWidth="1"/>
    <col min="3066" max="3318" width="9.140625" style="4"/>
    <col min="3319" max="3319" width="63.140625" style="4" bestFit="1" customWidth="1"/>
    <col min="3320" max="3320" width="32.5703125" style="4" customWidth="1"/>
    <col min="3321" max="3321" width="40.5703125" style="4" bestFit="1" customWidth="1"/>
    <col min="3322" max="3574" width="9.140625" style="4"/>
    <col min="3575" max="3575" width="63.140625" style="4" bestFit="1" customWidth="1"/>
    <col min="3576" max="3576" width="32.5703125" style="4" customWidth="1"/>
    <col min="3577" max="3577" width="40.5703125" style="4" bestFit="1" customWidth="1"/>
    <col min="3578" max="3830" width="9.140625" style="4"/>
    <col min="3831" max="3831" width="63.140625" style="4" bestFit="1" customWidth="1"/>
    <col min="3832" max="3832" width="32.5703125" style="4" customWidth="1"/>
    <col min="3833" max="3833" width="40.5703125" style="4" bestFit="1" customWidth="1"/>
    <col min="3834" max="4086" width="9.140625" style="4"/>
    <col min="4087" max="4087" width="63.140625" style="4" bestFit="1" customWidth="1"/>
    <col min="4088" max="4088" width="32.5703125" style="4" customWidth="1"/>
    <col min="4089" max="4089" width="40.5703125" style="4" bestFit="1" customWidth="1"/>
    <col min="4090" max="4342" width="9.140625" style="4"/>
    <col min="4343" max="4343" width="63.140625" style="4" bestFit="1" customWidth="1"/>
    <col min="4344" max="4344" width="32.5703125" style="4" customWidth="1"/>
    <col min="4345" max="4345" width="40.5703125" style="4" bestFit="1" customWidth="1"/>
    <col min="4346" max="4598" width="9.140625" style="4"/>
    <col min="4599" max="4599" width="63.140625" style="4" bestFit="1" customWidth="1"/>
    <col min="4600" max="4600" width="32.5703125" style="4" customWidth="1"/>
    <col min="4601" max="4601" width="40.5703125" style="4" bestFit="1" customWidth="1"/>
    <col min="4602" max="4854" width="9.140625" style="4"/>
    <col min="4855" max="4855" width="63.140625" style="4" bestFit="1" customWidth="1"/>
    <col min="4856" max="4856" width="32.5703125" style="4" customWidth="1"/>
    <col min="4857" max="4857" width="40.5703125" style="4" bestFit="1" customWidth="1"/>
    <col min="4858" max="5110" width="9.140625" style="4"/>
    <col min="5111" max="5111" width="63.140625" style="4" bestFit="1" customWidth="1"/>
    <col min="5112" max="5112" width="32.5703125" style="4" customWidth="1"/>
    <col min="5113" max="5113" width="40.5703125" style="4" bestFit="1" customWidth="1"/>
    <col min="5114" max="5366" width="9.140625" style="4"/>
    <col min="5367" max="5367" width="63.140625" style="4" bestFit="1" customWidth="1"/>
    <col min="5368" max="5368" width="32.5703125" style="4" customWidth="1"/>
    <col min="5369" max="5369" width="40.5703125" style="4" bestFit="1" customWidth="1"/>
    <col min="5370" max="5622" width="9.140625" style="4"/>
    <col min="5623" max="5623" width="63.140625" style="4" bestFit="1" customWidth="1"/>
    <col min="5624" max="5624" width="32.5703125" style="4" customWidth="1"/>
    <col min="5625" max="5625" width="40.5703125" style="4" bestFit="1" customWidth="1"/>
    <col min="5626" max="5878" width="9.140625" style="4"/>
    <col min="5879" max="5879" width="63.140625" style="4" bestFit="1" customWidth="1"/>
    <col min="5880" max="5880" width="32.5703125" style="4" customWidth="1"/>
    <col min="5881" max="5881" width="40.5703125" style="4" bestFit="1" customWidth="1"/>
    <col min="5882" max="6134" width="9.140625" style="4"/>
    <col min="6135" max="6135" width="63.140625" style="4" bestFit="1" customWidth="1"/>
    <col min="6136" max="6136" width="32.5703125" style="4" customWidth="1"/>
    <col min="6137" max="6137" width="40.5703125" style="4" bestFit="1" customWidth="1"/>
    <col min="6138" max="6390" width="9.140625" style="4"/>
    <col min="6391" max="6391" width="63.140625" style="4" bestFit="1" customWidth="1"/>
    <col min="6392" max="6392" width="32.5703125" style="4" customWidth="1"/>
    <col min="6393" max="6393" width="40.5703125" style="4" bestFit="1" customWidth="1"/>
    <col min="6394" max="6646" width="9.140625" style="4"/>
    <col min="6647" max="6647" width="63.140625" style="4" bestFit="1" customWidth="1"/>
    <col min="6648" max="6648" width="32.5703125" style="4" customWidth="1"/>
    <col min="6649" max="6649" width="40.5703125" style="4" bestFit="1" customWidth="1"/>
    <col min="6650" max="6902" width="9.140625" style="4"/>
    <col min="6903" max="6903" width="63.140625" style="4" bestFit="1" customWidth="1"/>
    <col min="6904" max="6904" width="32.5703125" style="4" customWidth="1"/>
    <col min="6905" max="6905" width="40.5703125" style="4" bestFit="1" customWidth="1"/>
    <col min="6906" max="7158" width="9.140625" style="4"/>
    <col min="7159" max="7159" width="63.140625" style="4" bestFit="1" customWidth="1"/>
    <col min="7160" max="7160" width="32.5703125" style="4" customWidth="1"/>
    <col min="7161" max="7161" width="40.5703125" style="4" bestFit="1" customWidth="1"/>
    <col min="7162" max="7414" width="9.140625" style="4"/>
    <col min="7415" max="7415" width="63.140625" style="4" bestFit="1" customWidth="1"/>
    <col min="7416" max="7416" width="32.5703125" style="4" customWidth="1"/>
    <col min="7417" max="7417" width="40.5703125" style="4" bestFit="1" customWidth="1"/>
    <col min="7418" max="7670" width="9.140625" style="4"/>
    <col min="7671" max="7671" width="63.140625" style="4" bestFit="1" customWidth="1"/>
    <col min="7672" max="7672" width="32.5703125" style="4" customWidth="1"/>
    <col min="7673" max="7673" width="40.5703125" style="4" bestFit="1" customWidth="1"/>
    <col min="7674" max="7926" width="9.140625" style="4"/>
    <col min="7927" max="7927" width="63.140625" style="4" bestFit="1" customWidth="1"/>
    <col min="7928" max="7928" width="32.5703125" style="4" customWidth="1"/>
    <col min="7929" max="7929" width="40.5703125" style="4" bestFit="1" customWidth="1"/>
    <col min="7930" max="8182" width="9.140625" style="4"/>
    <col min="8183" max="8183" width="63.140625" style="4" bestFit="1" customWidth="1"/>
    <col min="8184" max="8184" width="32.5703125" style="4" customWidth="1"/>
    <col min="8185" max="8185" width="40.5703125" style="4" bestFit="1" customWidth="1"/>
    <col min="8186" max="8438" width="9.140625" style="4"/>
    <col min="8439" max="8439" width="63.140625" style="4" bestFit="1" customWidth="1"/>
    <col min="8440" max="8440" width="32.5703125" style="4" customWidth="1"/>
    <col min="8441" max="8441" width="40.5703125" style="4" bestFit="1" customWidth="1"/>
    <col min="8442" max="8694" width="9.140625" style="4"/>
    <col min="8695" max="8695" width="63.140625" style="4" bestFit="1" customWidth="1"/>
    <col min="8696" max="8696" width="32.5703125" style="4" customWidth="1"/>
    <col min="8697" max="8697" width="40.5703125" style="4" bestFit="1" customWidth="1"/>
    <col min="8698" max="8950" width="9.140625" style="4"/>
    <col min="8951" max="8951" width="63.140625" style="4" bestFit="1" customWidth="1"/>
    <col min="8952" max="8952" width="32.5703125" style="4" customWidth="1"/>
    <col min="8953" max="8953" width="40.5703125" style="4" bestFit="1" customWidth="1"/>
    <col min="8954" max="9206" width="9.140625" style="4"/>
    <col min="9207" max="9207" width="63.140625" style="4" bestFit="1" customWidth="1"/>
    <col min="9208" max="9208" width="32.5703125" style="4" customWidth="1"/>
    <col min="9209" max="9209" width="40.5703125" style="4" bestFit="1" customWidth="1"/>
    <col min="9210" max="9462" width="9.140625" style="4"/>
    <col min="9463" max="9463" width="63.140625" style="4" bestFit="1" customWidth="1"/>
    <col min="9464" max="9464" width="32.5703125" style="4" customWidth="1"/>
    <col min="9465" max="9465" width="40.5703125" style="4" bestFit="1" customWidth="1"/>
    <col min="9466" max="9718" width="9.140625" style="4"/>
    <col min="9719" max="9719" width="63.140625" style="4" bestFit="1" customWidth="1"/>
    <col min="9720" max="9720" width="32.5703125" style="4" customWidth="1"/>
    <col min="9721" max="9721" width="40.5703125" style="4" bestFit="1" customWidth="1"/>
    <col min="9722" max="9974" width="9.140625" style="4"/>
    <col min="9975" max="9975" width="63.140625" style="4" bestFit="1" customWidth="1"/>
    <col min="9976" max="9976" width="32.5703125" style="4" customWidth="1"/>
    <col min="9977" max="9977" width="40.5703125" style="4" bestFit="1" customWidth="1"/>
    <col min="9978" max="10230" width="9.140625" style="4"/>
    <col min="10231" max="10231" width="63.140625" style="4" bestFit="1" customWidth="1"/>
    <col min="10232" max="10232" width="32.5703125" style="4" customWidth="1"/>
    <col min="10233" max="10233" width="40.5703125" style="4" bestFit="1" customWidth="1"/>
    <col min="10234" max="10486" width="9.140625" style="4"/>
    <col min="10487" max="10487" width="63.140625" style="4" bestFit="1" customWidth="1"/>
    <col min="10488" max="10488" width="32.5703125" style="4" customWidth="1"/>
    <col min="10489" max="10489" width="40.5703125" style="4" bestFit="1" customWidth="1"/>
    <col min="10490" max="10742" width="9.140625" style="4"/>
    <col min="10743" max="10743" width="63.140625" style="4" bestFit="1" customWidth="1"/>
    <col min="10744" max="10744" width="32.5703125" style="4" customWidth="1"/>
    <col min="10745" max="10745" width="40.5703125" style="4" bestFit="1" customWidth="1"/>
    <col min="10746" max="10998" width="9.140625" style="4"/>
    <col min="10999" max="10999" width="63.140625" style="4" bestFit="1" customWidth="1"/>
    <col min="11000" max="11000" width="32.5703125" style="4" customWidth="1"/>
    <col min="11001" max="11001" width="40.5703125" style="4" bestFit="1" customWidth="1"/>
    <col min="11002" max="11254" width="9.140625" style="4"/>
    <col min="11255" max="11255" width="63.140625" style="4" bestFit="1" customWidth="1"/>
    <col min="11256" max="11256" width="32.5703125" style="4" customWidth="1"/>
    <col min="11257" max="11257" width="40.5703125" style="4" bestFit="1" customWidth="1"/>
    <col min="11258" max="11510" width="9.140625" style="4"/>
    <col min="11511" max="11511" width="63.140625" style="4" bestFit="1" customWidth="1"/>
    <col min="11512" max="11512" width="32.5703125" style="4" customWidth="1"/>
    <col min="11513" max="11513" width="40.5703125" style="4" bestFit="1" customWidth="1"/>
    <col min="11514" max="11766" width="9.140625" style="4"/>
    <col min="11767" max="11767" width="63.140625" style="4" bestFit="1" customWidth="1"/>
    <col min="11768" max="11768" width="32.5703125" style="4" customWidth="1"/>
    <col min="11769" max="11769" width="40.5703125" style="4" bestFit="1" customWidth="1"/>
    <col min="11770" max="12022" width="9.140625" style="4"/>
    <col min="12023" max="12023" width="63.140625" style="4" bestFit="1" customWidth="1"/>
    <col min="12024" max="12024" width="32.5703125" style="4" customWidth="1"/>
    <col min="12025" max="12025" width="40.5703125" style="4" bestFit="1" customWidth="1"/>
    <col min="12026" max="12278" width="9.140625" style="4"/>
    <col min="12279" max="12279" width="63.140625" style="4" bestFit="1" customWidth="1"/>
    <col min="12280" max="12280" width="32.5703125" style="4" customWidth="1"/>
    <col min="12281" max="12281" width="40.5703125" style="4" bestFit="1" customWidth="1"/>
    <col min="12282" max="12534" width="9.140625" style="4"/>
    <col min="12535" max="12535" width="63.140625" style="4" bestFit="1" customWidth="1"/>
    <col min="12536" max="12536" width="32.5703125" style="4" customWidth="1"/>
    <col min="12537" max="12537" width="40.5703125" style="4" bestFit="1" customWidth="1"/>
    <col min="12538" max="12790" width="9.140625" style="4"/>
    <col min="12791" max="12791" width="63.140625" style="4" bestFit="1" customWidth="1"/>
    <col min="12792" max="12792" width="32.5703125" style="4" customWidth="1"/>
    <col min="12793" max="12793" width="40.5703125" style="4" bestFit="1" customWidth="1"/>
    <col min="12794" max="13046" width="9.140625" style="4"/>
    <col min="13047" max="13047" width="63.140625" style="4" bestFit="1" customWidth="1"/>
    <col min="13048" max="13048" width="32.5703125" style="4" customWidth="1"/>
    <col min="13049" max="13049" width="40.5703125" style="4" bestFit="1" customWidth="1"/>
    <col min="13050" max="13302" width="9.140625" style="4"/>
    <col min="13303" max="13303" width="63.140625" style="4" bestFit="1" customWidth="1"/>
    <col min="13304" max="13304" width="32.5703125" style="4" customWidth="1"/>
    <col min="13305" max="13305" width="40.5703125" style="4" bestFit="1" customWidth="1"/>
    <col min="13306" max="13558" width="9.140625" style="4"/>
    <col min="13559" max="13559" width="63.140625" style="4" bestFit="1" customWidth="1"/>
    <col min="13560" max="13560" width="32.5703125" style="4" customWidth="1"/>
    <col min="13561" max="13561" width="40.5703125" style="4" bestFit="1" customWidth="1"/>
    <col min="13562" max="13814" width="9.140625" style="4"/>
    <col min="13815" max="13815" width="63.140625" style="4" bestFit="1" customWidth="1"/>
    <col min="13816" max="13816" width="32.5703125" style="4" customWidth="1"/>
    <col min="13817" max="13817" width="40.5703125" style="4" bestFit="1" customWidth="1"/>
    <col min="13818" max="14070" width="9.140625" style="4"/>
    <col min="14071" max="14071" width="63.140625" style="4" bestFit="1" customWidth="1"/>
    <col min="14072" max="14072" width="32.5703125" style="4" customWidth="1"/>
    <col min="14073" max="14073" width="40.5703125" style="4" bestFit="1" customWidth="1"/>
    <col min="14074" max="14326" width="9.140625" style="4"/>
    <col min="14327" max="14327" width="63.140625" style="4" bestFit="1" customWidth="1"/>
    <col min="14328" max="14328" width="32.5703125" style="4" customWidth="1"/>
    <col min="14329" max="14329" width="40.5703125" style="4" bestFit="1" customWidth="1"/>
    <col min="14330" max="14582" width="9.140625" style="4"/>
    <col min="14583" max="14583" width="63.140625" style="4" bestFit="1" customWidth="1"/>
    <col min="14584" max="14584" width="32.5703125" style="4" customWidth="1"/>
    <col min="14585" max="14585" width="40.5703125" style="4" bestFit="1" customWidth="1"/>
    <col min="14586" max="14838" width="9.140625" style="4"/>
    <col min="14839" max="14839" width="63.140625" style="4" bestFit="1" customWidth="1"/>
    <col min="14840" max="14840" width="32.5703125" style="4" customWidth="1"/>
    <col min="14841" max="14841" width="40.5703125" style="4" bestFit="1" customWidth="1"/>
    <col min="14842" max="15094" width="9.140625" style="4"/>
    <col min="15095" max="15095" width="63.140625" style="4" bestFit="1" customWidth="1"/>
    <col min="15096" max="15096" width="32.5703125" style="4" customWidth="1"/>
    <col min="15097" max="15097" width="40.5703125" style="4" bestFit="1" customWidth="1"/>
    <col min="15098" max="15350" width="9.140625" style="4"/>
    <col min="15351" max="15351" width="63.140625" style="4" bestFit="1" customWidth="1"/>
    <col min="15352" max="15352" width="32.5703125" style="4" customWidth="1"/>
    <col min="15353" max="15353" width="40.5703125" style="4" bestFit="1" customWidth="1"/>
    <col min="15354" max="15606" width="9.140625" style="4"/>
    <col min="15607" max="15607" width="63.140625" style="4" bestFit="1" customWidth="1"/>
    <col min="15608" max="15608" width="32.5703125" style="4" customWidth="1"/>
    <col min="15609" max="15609" width="40.5703125" style="4" bestFit="1" customWidth="1"/>
    <col min="15610" max="15862" width="9.140625" style="4"/>
    <col min="15863" max="15863" width="63.140625" style="4" bestFit="1" customWidth="1"/>
    <col min="15864" max="15864" width="32.5703125" style="4" customWidth="1"/>
    <col min="15865" max="15865" width="40.5703125" style="4" bestFit="1" customWidth="1"/>
    <col min="15866" max="16118" width="9.140625" style="4"/>
    <col min="16119" max="16119" width="63.140625" style="4" bestFit="1" customWidth="1"/>
    <col min="16120" max="16120" width="32.5703125" style="4" customWidth="1"/>
    <col min="16121" max="16121" width="40.5703125" style="4" bestFit="1" customWidth="1"/>
    <col min="16122" max="16384" width="9.140625" style="4"/>
  </cols>
  <sheetData>
    <row r="1" spans="1:3" ht="13.5" customHeight="1" x14ac:dyDescent="0.25">
      <c r="A1" s="63" t="s">
        <v>0</v>
      </c>
      <c r="B1" s="63"/>
      <c r="C1" s="63"/>
    </row>
    <row r="2" spans="1:3" ht="13.5" customHeight="1" x14ac:dyDescent="0.25">
      <c r="A2" s="63" t="s">
        <v>1</v>
      </c>
      <c r="B2" s="63"/>
      <c r="C2" s="63"/>
    </row>
    <row r="3" spans="1:3" ht="13.5" customHeight="1" x14ac:dyDescent="0.25">
      <c r="A3" s="63" t="s">
        <v>2</v>
      </c>
      <c r="B3" s="63"/>
      <c r="C3" s="63"/>
    </row>
    <row r="4" spans="1:3" s="5" customFormat="1" ht="13.5" customHeight="1" x14ac:dyDescent="0.25">
      <c r="A4" s="64" t="s">
        <v>15</v>
      </c>
      <c r="B4" s="64"/>
      <c r="C4" s="64"/>
    </row>
    <row r="5" spans="1:3" s="5" customFormat="1" ht="13.5" customHeight="1" x14ac:dyDescent="0.25">
      <c r="A5" s="63" t="s">
        <v>3</v>
      </c>
      <c r="B5" s="63"/>
      <c r="C5" s="63"/>
    </row>
    <row r="6" spans="1:3" s="5" customFormat="1" ht="13.5" customHeight="1" x14ac:dyDescent="0.25">
      <c r="A6" s="65" t="s">
        <v>55</v>
      </c>
      <c r="B6" s="65"/>
      <c r="C6" s="65"/>
    </row>
    <row r="7" spans="1:3" ht="11.25" customHeight="1" x14ac:dyDescent="0.25">
      <c r="A7" s="6"/>
      <c r="C7" s="6"/>
    </row>
    <row r="8" spans="1:3" ht="11.25" customHeight="1" x14ac:dyDescent="0.25">
      <c r="A8" s="4" t="s">
        <v>52</v>
      </c>
      <c r="C8" s="7">
        <v>1</v>
      </c>
    </row>
    <row r="9" spans="1:3" ht="11.25" customHeight="1" x14ac:dyDescent="0.25">
      <c r="A9" s="23" t="s">
        <v>46</v>
      </c>
      <c r="B9" s="66" t="s">
        <v>69</v>
      </c>
      <c r="C9" s="67"/>
    </row>
    <row r="10" spans="1:3" ht="11.25" customHeight="1" x14ac:dyDescent="0.25">
      <c r="A10" s="15" t="s">
        <v>47</v>
      </c>
      <c r="B10" s="16">
        <v>805348403000</v>
      </c>
      <c r="C10" s="58"/>
    </row>
    <row r="11" spans="1:3" ht="11.25" customHeight="1" x14ac:dyDescent="0.25">
      <c r="C11" s="7"/>
    </row>
    <row r="12" spans="1:3" ht="11.25" customHeight="1" x14ac:dyDescent="0.25">
      <c r="A12" s="23" t="s">
        <v>16</v>
      </c>
      <c r="B12" s="24" t="s">
        <v>17</v>
      </c>
      <c r="C12" s="23" t="s">
        <v>18</v>
      </c>
    </row>
    <row r="13" spans="1:3" ht="11.25" customHeight="1" x14ac:dyDescent="0.25">
      <c r="A13" s="8" t="s">
        <v>19</v>
      </c>
      <c r="B13" s="9">
        <v>3895283236.8499999</v>
      </c>
      <c r="C13" s="59">
        <f>B13/B10</f>
        <v>4.8367678166861654E-3</v>
      </c>
    </row>
    <row r="14" spans="1:3" ht="11.25" customHeight="1" x14ac:dyDescent="0.25">
      <c r="A14" s="8" t="s">
        <v>20</v>
      </c>
      <c r="B14" s="9">
        <f>C14*B10</f>
        <v>9744715676.2999992</v>
      </c>
      <c r="C14" s="59">
        <v>1.21E-2</v>
      </c>
    </row>
    <row r="15" spans="1:3" ht="11.25" customHeight="1" x14ac:dyDescent="0.25">
      <c r="A15" s="2" t="s">
        <v>21</v>
      </c>
      <c r="B15" s="11">
        <f>C15*B10</f>
        <v>9257479892.4850006</v>
      </c>
      <c r="C15" s="60">
        <v>1.1495E-2</v>
      </c>
    </row>
    <row r="16" spans="1:3" ht="11.25" customHeight="1" x14ac:dyDescent="0.25">
      <c r="A16" s="13"/>
      <c r="B16" s="14"/>
      <c r="C16" s="13"/>
    </row>
    <row r="17" spans="1:4" ht="11.25" customHeight="1" x14ac:dyDescent="0.25">
      <c r="A17" s="23" t="s">
        <v>22</v>
      </c>
      <c r="B17" s="24" t="s">
        <v>17</v>
      </c>
      <c r="C17" s="23" t="s">
        <v>18</v>
      </c>
    </row>
    <row r="18" spans="1:4" ht="11.25" customHeight="1" x14ac:dyDescent="0.25">
      <c r="A18" s="8" t="s">
        <v>23</v>
      </c>
      <c r="B18" s="9"/>
      <c r="C18" s="10"/>
    </row>
    <row r="19" spans="1:4" ht="11.25" customHeight="1" x14ac:dyDescent="0.25">
      <c r="A19" s="2" t="s">
        <v>24</v>
      </c>
      <c r="B19" s="11"/>
      <c r="C19" s="12"/>
    </row>
    <row r="20" spans="1:4" ht="11.25" customHeight="1" x14ac:dyDescent="0.25">
      <c r="A20" s="13"/>
      <c r="B20" s="14"/>
      <c r="C20" s="13"/>
    </row>
    <row r="21" spans="1:4" ht="11.25" customHeight="1" x14ac:dyDescent="0.25">
      <c r="A21" s="23" t="s">
        <v>25</v>
      </c>
      <c r="B21" s="24" t="s">
        <v>17</v>
      </c>
      <c r="C21" s="23" t="s">
        <v>18</v>
      </c>
    </row>
    <row r="22" spans="1:4" ht="11.25" customHeight="1" x14ac:dyDescent="0.25">
      <c r="A22" s="8" t="s">
        <v>26</v>
      </c>
      <c r="B22" s="9"/>
      <c r="C22" s="10"/>
    </row>
    <row r="23" spans="1:4" ht="11.25" customHeight="1" x14ac:dyDescent="0.25">
      <c r="A23" s="2" t="s">
        <v>24</v>
      </c>
      <c r="B23" s="11"/>
      <c r="C23" s="12"/>
    </row>
    <row r="24" spans="1:4" ht="11.25" customHeight="1" x14ac:dyDescent="0.25">
      <c r="A24" s="13"/>
      <c r="B24" s="14"/>
      <c r="C24" s="13"/>
    </row>
    <row r="25" spans="1:4" ht="11.25" customHeight="1" x14ac:dyDescent="0.25">
      <c r="A25" s="23" t="s">
        <v>27</v>
      </c>
      <c r="B25" s="24" t="s">
        <v>17</v>
      </c>
      <c r="C25" s="23" t="s">
        <v>18</v>
      </c>
    </row>
    <row r="26" spans="1:4" ht="11.25" customHeight="1" x14ac:dyDescent="0.25">
      <c r="A26" s="8" t="s">
        <v>28</v>
      </c>
      <c r="B26" s="9"/>
      <c r="C26" s="10"/>
    </row>
    <row r="27" spans="1:4" ht="11.25" customHeight="1" x14ac:dyDescent="0.25">
      <c r="A27" s="8" t="s">
        <v>29</v>
      </c>
      <c r="B27" s="9"/>
      <c r="C27" s="10"/>
    </row>
    <row r="28" spans="1:4" ht="11.25" customHeight="1" x14ac:dyDescent="0.25">
      <c r="A28" s="8" t="s">
        <v>30</v>
      </c>
      <c r="B28" s="9"/>
      <c r="C28" s="10"/>
    </row>
    <row r="29" spans="1:4" ht="11.25" customHeight="1" x14ac:dyDescent="0.25">
      <c r="A29" s="2" t="s">
        <v>31</v>
      </c>
      <c r="B29" s="11"/>
      <c r="C29" s="12"/>
    </row>
    <row r="30" spans="1:4" ht="11.25" customHeight="1" x14ac:dyDescent="0.25">
      <c r="A30" s="17"/>
      <c r="B30" s="18"/>
      <c r="C30" s="17"/>
    </row>
    <row r="31" spans="1:4" ht="40.5" customHeight="1" x14ac:dyDescent="0.25">
      <c r="A31" s="21" t="s">
        <v>10</v>
      </c>
      <c r="B31" s="22" t="s">
        <v>32</v>
      </c>
      <c r="C31" s="26" t="s">
        <v>11</v>
      </c>
    </row>
    <row r="32" spans="1:4" ht="11.25" customHeight="1" x14ac:dyDescent="0.25">
      <c r="A32" s="20" t="s">
        <v>33</v>
      </c>
      <c r="B32" s="19">
        <f>'[1]DDC E RP_RGF'!I20</f>
        <v>85771184.450000003</v>
      </c>
      <c r="C32" s="27">
        <f>'[1]DDC E RP_RGF'!H20</f>
        <v>1093637007.97</v>
      </c>
      <c r="D32" s="28"/>
    </row>
    <row r="33" spans="1:8" ht="13.5" customHeight="1" x14ac:dyDescent="0.25">
      <c r="A33" s="68" t="s">
        <v>60</v>
      </c>
      <c r="B33" s="69"/>
      <c r="C33" s="69"/>
      <c r="D33" s="69"/>
    </row>
    <row r="34" spans="1:8" s="13" customFormat="1" ht="11.25" customHeight="1" x14ac:dyDescent="0.25">
      <c r="A34" s="70" t="s">
        <v>62</v>
      </c>
      <c r="B34" s="70"/>
      <c r="C34" s="70"/>
      <c r="D34" s="70"/>
      <c r="E34" s="70"/>
      <c r="F34" s="70"/>
      <c r="G34" s="70"/>
      <c r="H34" s="70"/>
    </row>
    <row r="35" spans="1:8" s="13" customFormat="1" ht="11.25" customHeight="1" x14ac:dyDescent="0.25">
      <c r="A35" s="25"/>
      <c r="B35" s="25"/>
      <c r="C35" s="25"/>
    </row>
    <row r="36" spans="1:8" s="13" customFormat="1" ht="11.25" customHeight="1" x14ac:dyDescent="0.25">
      <c r="A36" s="25"/>
      <c r="B36" s="25"/>
      <c r="C36" s="25"/>
    </row>
    <row r="39" spans="1:8" x14ac:dyDescent="0.25">
      <c r="A39" s="61" t="s">
        <v>53</v>
      </c>
      <c r="B39" s="62"/>
      <c r="C39" s="62"/>
    </row>
    <row r="40" spans="1:8" x14ac:dyDescent="0.25">
      <c r="A40" s="61" t="s">
        <v>9</v>
      </c>
      <c r="B40" s="61"/>
      <c r="C40" s="61"/>
    </row>
    <row r="43" spans="1:8" x14ac:dyDescent="0.25">
      <c r="A43" s="1" t="s">
        <v>64</v>
      </c>
      <c r="C43" s="1" t="s">
        <v>66</v>
      </c>
    </row>
    <row r="44" spans="1:8" x14ac:dyDescent="0.25">
      <c r="A44" s="1" t="s">
        <v>65</v>
      </c>
      <c r="C44" s="1" t="s">
        <v>68</v>
      </c>
    </row>
  </sheetData>
  <mergeCells count="11">
    <mergeCell ref="A39:C39"/>
    <mergeCell ref="A40:C40"/>
    <mergeCell ref="A1:C1"/>
    <mergeCell ref="A2:C2"/>
    <mergeCell ref="A3:C3"/>
    <mergeCell ref="A4:C4"/>
    <mergeCell ref="A5:C5"/>
    <mergeCell ref="A6:C6"/>
    <mergeCell ref="B9:C9"/>
    <mergeCell ref="A33:D33"/>
    <mergeCell ref="A34:H34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Pessoal União</vt:lpstr>
      <vt:lpstr>DDC E RP_RGF</vt:lpstr>
      <vt:lpstr>SIMPLIFICADO_RGF</vt:lpstr>
      <vt:lpstr>SIMPLIFICADO_RGF!Area_de_impressao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Karlo Eric Galvão Dantas</cp:lastModifiedBy>
  <cp:lastPrinted>2019-01-29T13:36:32Z</cp:lastPrinted>
  <dcterms:created xsi:type="dcterms:W3CDTF">2013-01-14T10:27:49Z</dcterms:created>
  <dcterms:modified xsi:type="dcterms:W3CDTF">2025-04-10T15:55:36Z</dcterms:modified>
</cp:coreProperties>
</file>