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uelo\2021\RGF\RGF 3Q 2021\EDOC - DEFINITIVO\"/>
    </mc:Choice>
  </mc:AlternateContent>
  <bookViews>
    <workbookView xWindow="0" yWindow="315" windowWidth="14220" windowHeight="6615"/>
  </bookViews>
  <sheets>
    <sheet name="Anexo 1 - Demonst Desp Pessoal" sheetId="8" r:id="rId1"/>
    <sheet name="Anexo 5 - DDC E RP" sheetId="4" r:id="rId2"/>
    <sheet name="Anexo 6 - Demonst Simplif RGF" sheetId="3" r:id="rId3"/>
  </sheets>
  <externalReferences>
    <externalReference r:id="rId4"/>
  </externalReferences>
  <definedNames>
    <definedName name="Ações">#REF!</definedName>
    <definedName name="_xlnm.Print_Area" localSheetId="2">'Anexo 6 - Demonst Simplif RGF'!$A$1:$C$35</definedName>
    <definedName name="Cancela">#REF!,#REF!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ritEx">#REF!</definedName>
    <definedName name="DespAcao">#REF!</definedName>
    <definedName name="DespElem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>#REF!,#REF!</definedName>
    <definedName name="Elementos">#REF!</definedName>
    <definedName name="fdsafs">#REF!,#REF!</definedName>
    <definedName name="fdsf">#REF!</definedName>
    <definedName name="fhksjd">#REF!,#REF!</definedName>
    <definedName name="fsdfs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LiqAteBimAnt">#REF!</definedName>
    <definedName name="LiqAteBimestre">#REF!</definedName>
    <definedName name="LiqNoBim">#REF!</definedName>
    <definedName name="Naturezas">#REF!</definedName>
    <definedName name="nobo1">#REF!</definedName>
    <definedName name="Novo">#REF!</definedName>
    <definedName name="Plan">#REF!</definedName>
    <definedName name="Planilha">#REF!</definedName>
    <definedName name="Planilha_1">#REF!,#REF!</definedName>
    <definedName name="Planilha_1ÁreaTotal" localSheetId="0">#REF!,#REF!</definedName>
    <definedName name="Planilha_1ÁreaTotal">#REF!,#REF!</definedName>
    <definedName name="Planilha_1CabGráfico" localSheetId="0">#REF!</definedName>
    <definedName name="Planilha_1CabGráfico">#REF!</definedName>
    <definedName name="Planilha_1TítCols" localSheetId="0">#REF!,#REF!</definedName>
    <definedName name="Planilha_1TítCols">#REF!,#REF!</definedName>
    <definedName name="Planilha_1TítLins" localSheetId="0">#REF!</definedName>
    <definedName name="Planilha_1TítLins">#REF!</definedName>
    <definedName name="Planilha_2ÁreaTotal" localSheetId="0">#REF!,#REF!</definedName>
    <definedName name="Planilha_2ÁreaTotal">#REF!,#REF!</definedName>
    <definedName name="Planilha_2CabGráfico" localSheetId="0">#REF!</definedName>
    <definedName name="Planilha_2CabGráfico">#REF!</definedName>
    <definedName name="Planilha_2TítCols" localSheetId="0">#REF!,#REF!</definedName>
    <definedName name="Planilha_2TítCols">#REF!,#REF!</definedName>
    <definedName name="Planilha_2TítLins" localSheetId="0">#REF!</definedName>
    <definedName name="Planilha_2TítLins">#REF!</definedName>
    <definedName name="Planilha_3ÁreaTotal" localSheetId="0">#REF!,#REF!</definedName>
    <definedName name="Planilha_3ÁreaTotal">#REF!,#REF!</definedName>
    <definedName name="Planilha_3CabGráfico" localSheetId="0">#REF!</definedName>
    <definedName name="Planilha_3CabGráfico">#REF!</definedName>
    <definedName name="Planilha_3TítCols" localSheetId="0">#REF!,#REF!</definedName>
    <definedName name="Planilha_3TítCols">#REF!,#REF!</definedName>
    <definedName name="Planilha_3TítLins" localSheetId="0">#REF!</definedName>
    <definedName name="Planilha_3TítLins">#REF!</definedName>
    <definedName name="Planilha_4ÁreaTotal" localSheetId="0">#REF!,#REF!</definedName>
    <definedName name="Planilha_4ÁreaTotal">#REF!,#REF!</definedName>
    <definedName name="Planilha_4TítCols" localSheetId="0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PrevAtu">#REF!</definedName>
    <definedName name="PrevInicial">#REF!</definedName>
    <definedName name="RecAnt">#REF!</definedName>
    <definedName name="RecBim">#REF!</definedName>
    <definedName name="RecNBim">#REF!</definedName>
    <definedName name="RecNoBim">#REF!</definedName>
    <definedName name="rgps">#REF!</definedName>
    <definedName name="RGPS1">#REF!</definedName>
    <definedName name="RGPS2">#REF!,#REF!</definedName>
    <definedName name="xxx">#REF!,#REF!</definedName>
  </definedNames>
  <calcPr calcId="152511"/>
</workbook>
</file>

<file path=xl/calcChain.xml><?xml version="1.0" encoding="utf-8"?>
<calcChain xmlns="http://schemas.openxmlformats.org/spreadsheetml/2006/main">
  <c r="L39" i="8" l="1"/>
  <c r="L38" i="8"/>
  <c r="L37" i="8"/>
  <c r="O32" i="8"/>
  <c r="N31" i="8"/>
  <c r="N30" i="8"/>
  <c r="N29" i="8"/>
  <c r="N28" i="8"/>
  <c r="M27" i="8"/>
  <c r="L27" i="8"/>
  <c r="K27" i="8"/>
  <c r="J27" i="8"/>
  <c r="I27" i="8"/>
  <c r="H27" i="8"/>
  <c r="G27" i="8"/>
  <c r="F27" i="8"/>
  <c r="E27" i="8"/>
  <c r="D27" i="8"/>
  <c r="C27" i="8"/>
  <c r="B27" i="8"/>
  <c r="N27" i="8" s="1"/>
  <c r="N24" i="8"/>
  <c r="N23" i="8"/>
  <c r="M22" i="8"/>
  <c r="M18" i="8" s="1"/>
  <c r="M32" i="8" s="1"/>
  <c r="L22" i="8"/>
  <c r="K22" i="8"/>
  <c r="J22" i="8"/>
  <c r="I22" i="8"/>
  <c r="I18" i="8" s="1"/>
  <c r="I32" i="8" s="1"/>
  <c r="H22" i="8"/>
  <c r="H18" i="8" s="1"/>
  <c r="H32" i="8" s="1"/>
  <c r="G22" i="8"/>
  <c r="G18" i="8" s="1"/>
  <c r="G32" i="8" s="1"/>
  <c r="F22" i="8"/>
  <c r="E22" i="8"/>
  <c r="D22" i="8"/>
  <c r="C22" i="8"/>
  <c r="C18" i="8" s="1"/>
  <c r="C32" i="8" s="1"/>
  <c r="B22" i="8"/>
  <c r="N22" i="8" s="1"/>
  <c r="N21" i="8"/>
  <c r="N20" i="8"/>
  <c r="M19" i="8"/>
  <c r="L19" i="8"/>
  <c r="K19" i="8"/>
  <c r="J19" i="8"/>
  <c r="J18" i="8" s="1"/>
  <c r="J32" i="8" s="1"/>
  <c r="I19" i="8"/>
  <c r="H19" i="8"/>
  <c r="G19" i="8"/>
  <c r="F19" i="8"/>
  <c r="E19" i="8"/>
  <c r="D19" i="8"/>
  <c r="D18" i="8" s="1"/>
  <c r="D32" i="8" s="1"/>
  <c r="C19" i="8"/>
  <c r="B19" i="8"/>
  <c r="N19" i="8" s="1"/>
  <c r="L18" i="8"/>
  <c r="L32" i="8" s="1"/>
  <c r="K18" i="8"/>
  <c r="K32" i="8" s="1"/>
  <c r="F18" i="8"/>
  <c r="F32" i="8" s="1"/>
  <c r="E18" i="8"/>
  <c r="E32" i="8" s="1"/>
  <c r="B18" i="8" l="1"/>
  <c r="B32" i="8" l="1"/>
  <c r="N18" i="8"/>
  <c r="N32" i="8" s="1"/>
  <c r="L36" i="8" s="1"/>
  <c r="O36" i="8" s="1"/>
  <c r="B16" i="3" l="1"/>
  <c r="B15" i="3"/>
  <c r="B14" i="3"/>
  <c r="C13" i="3"/>
  <c r="J20" i="4" l="1"/>
  <c r="J15" i="4"/>
  <c r="J13" i="4" s="1"/>
  <c r="J16" i="4"/>
  <c r="J17" i="4"/>
  <c r="J18" i="4"/>
  <c r="J14" i="4"/>
  <c r="G20" i="4"/>
  <c r="G15" i="4"/>
  <c r="G16" i="4"/>
  <c r="G17" i="4"/>
  <c r="G18" i="4"/>
  <c r="G14" i="4"/>
  <c r="J19" i="4" l="1"/>
  <c r="J21" i="4" s="1"/>
  <c r="C19" i="3" s="1"/>
  <c r="G19" i="4" l="1"/>
  <c r="H19" i="4"/>
  <c r="F19" i="4"/>
  <c r="E19" i="4"/>
  <c r="D19" i="4"/>
  <c r="H13" i="4"/>
  <c r="F13" i="4"/>
  <c r="E13" i="4"/>
  <c r="D13" i="4"/>
  <c r="C19" i="4"/>
  <c r="C13" i="4"/>
  <c r="B19" i="4"/>
  <c r="B13" i="4"/>
  <c r="H21" i="4" l="1"/>
  <c r="B19" i="3" s="1"/>
  <c r="D21" i="4"/>
  <c r="F21" i="4"/>
  <c r="C21" i="4"/>
  <c r="G13" i="4"/>
  <c r="G21" i="4" s="1"/>
  <c r="E21" i="4"/>
  <c r="B21" i="4"/>
</calcChain>
</file>

<file path=xl/sharedStrings.xml><?xml version="1.0" encoding="utf-8"?>
<sst xmlns="http://schemas.openxmlformats.org/spreadsheetml/2006/main" count="141" uniqueCount="122">
  <si>
    <t>UNIÃO - PODER LEGISLATIVO</t>
  </si>
  <si>
    <t>CÂMARA DOS DEPUTADOS</t>
  </si>
  <si>
    <t>RELATÓRIO DE GESTÃO FISCAL</t>
  </si>
  <si>
    <t>ORÇAMENTOS FISCAL E DA SEGURIDADE SOCIAL</t>
  </si>
  <si>
    <t>(a)</t>
  </si>
  <si>
    <t>(b)</t>
  </si>
  <si>
    <t>TOTAL DOS RECURSOS VINCULADOS (I)</t>
  </si>
  <si>
    <t>TOTAL DOS RECURSOS NÃO VINCULADOS (II)</t>
  </si>
  <si>
    <t>TOTAL (III) = (I + II)</t>
  </si>
  <si>
    <t>Diretor-Geral</t>
  </si>
  <si>
    <t>RESTOS A PAGAR</t>
  </si>
  <si>
    <t>DISPONIBILIDADE DE CAIXA LÍQUIDA (ANTES DA INSCRIÇÃO EM RESTOS A PAGAR NÃO PROCESSADOS DO EXERCÍCIO)</t>
  </si>
  <si>
    <t>Do Exercício</t>
  </si>
  <si>
    <t>De Exercícios Anteriores</t>
  </si>
  <si>
    <t>DEMONSTRATIVO SIMPLIFICADO DO RELATÓRIO DE GESTÃO FISCAL</t>
  </si>
  <si>
    <t>DESPESA COM PESSOAL</t>
  </si>
  <si>
    <t>VALOR</t>
  </si>
  <si>
    <t>% SOBRE A RCL</t>
  </si>
  <si>
    <t>Despesa Total com Pessoal - DTP</t>
  </si>
  <si>
    <t>INSCRIÇÃO EM RESTOS A PAGAR NÃO PROCESSADOS DO EXERCÍCIO</t>
  </si>
  <si>
    <t>Valor Total</t>
  </si>
  <si>
    <t>IDENTIFICAÇÃO DOS RECURSOS</t>
  </si>
  <si>
    <t xml:space="preserve">DISPONIBILIDADE DE CAIXA BRUTA </t>
  </si>
  <si>
    <t>OBRIGAÇÕES FINANCEIRAS</t>
  </si>
  <si>
    <t>RESTOS A PAGAR EMPENHADOS E NÃO LIQUIDADOS DO EXERCÍCIO</t>
  </si>
  <si>
    <t xml:space="preserve">Restos a Pagar Liquidados e Não Pagos </t>
  </si>
  <si>
    <t>Restos a Pagar Empenhados e Não Liquidados de Exercícios Anteriores</t>
  </si>
  <si>
    <t>(c)</t>
  </si>
  <si>
    <t>(d)</t>
  </si>
  <si>
    <t>(e)</t>
  </si>
  <si>
    <t>(f) = (a – (b + c + d + e))</t>
  </si>
  <si>
    <t>DEMONSTRATIVO DA DISPONIBILIDADE DE CAIXA E DOS RESTOS A PAGAR</t>
  </si>
  <si>
    <t>RECEITA CORRENTE LÍQUIDA</t>
  </si>
  <si>
    <t>Receita Corrente Líquida</t>
  </si>
  <si>
    <t xml:space="preserve"> RGF – ANEXO 5 (LRF, art. 55, Inciso III, alínea "a")</t>
  </si>
  <si>
    <t xml:space="preserve"> LRF, art. 48 - Anexo 6</t>
  </si>
  <si>
    <t>-</t>
  </si>
  <si>
    <t xml:space="preserve">Notas: </t>
  </si>
  <si>
    <t xml:space="preserve"> 2) O detalhamento por fonte de recursos observou a orientação contida no item 4.2 do Manual Siafi - Macrofunção 021301.</t>
  </si>
  <si>
    <t>DISPONIBILIDADE DE CAIXA LÍQUIDA (APÓS A INSCRIÇÃO EM RESTOS A PAGAR NÃO PROCESSADOS DO EXERCÍCIO)</t>
  </si>
  <si>
    <t>(g)</t>
  </si>
  <si>
    <t>VALOR ATÉ O QUADRIMESTRE</t>
  </si>
  <si>
    <t>50 -  Recursos Não Financeiros Diretamente Arrecadados</t>
  </si>
  <si>
    <t>63 -  Rec Prop Decor Alien Bens e Dir do Patr Público</t>
  </si>
  <si>
    <t>80 -  Recursos Financeiros Diretamente Arrecadados</t>
  </si>
  <si>
    <t>90 -  Recursos Diversos</t>
  </si>
  <si>
    <t>00 -  Recursos Ordinários</t>
  </si>
  <si>
    <t>(i) = (f - g)</t>
  </si>
  <si>
    <t xml:space="preserve">EMPENHOS NÃO LIQUIDADOS CANCELADOS (NÃO INSCRITOS POR INSUFICIÊNCIA FINANCEIRA) </t>
  </si>
  <si>
    <t>(h)</t>
  </si>
  <si>
    <t>51 - Recursos Livres da Seguridade Social</t>
  </si>
  <si>
    <t>FONTE: Tesouro Gerencial, Coordenação de Contabilidade, 11/jan/2022, 7h30.</t>
  </si>
  <si>
    <t xml:space="preserve">CELSO DE BARROS CORREIA NETO
</t>
  </si>
  <si>
    <t>LÍLIA RIBEIRO FERNANDES</t>
  </si>
  <si>
    <t>JANEIRO A DEZEMBRO DE 2021</t>
  </si>
  <si>
    <t>CELSO DE BARROS CORREIA NETO</t>
  </si>
  <si>
    <t xml:space="preserve">                LÍLIA RIBEIRO FERNANDES</t>
  </si>
  <si>
    <t>Demais Obrigações Financeiras</t>
  </si>
  <si>
    <t xml:space="preserve"> 1) Elaborado com base na 11º edição do Manual de Demonstrativos Fiscais aprovado pela Portaria nº 375, de 8 de julho de 2020, da Secretaria do Tesouro Nacional.</t>
  </si>
  <si>
    <t xml:space="preserve">                Secretária de Controle Interno</t>
  </si>
  <si>
    <t>Secretária de Controle Interno</t>
  </si>
  <si>
    <t>Limite de Alerta (inciso II do §1º do art. 59 da LRF) - &lt;1,089000%&gt;</t>
  </si>
  <si>
    <t>Limite Máximo (incisos I, II e III, art. 20 da LRF) - &lt;1,210000%&gt;</t>
  </si>
  <si>
    <t>Limite Prudencial  (parágrafo único, art. 22 da LRF) - &lt;1,149500%&gt;</t>
  </si>
  <si>
    <t>FONTE: Tesouro Gerencial, Coordenação de Administração Financeira/Coordenação de Contabilidade, 11/jan/2022, 7h30.</t>
  </si>
  <si>
    <t xml:space="preserve">FLÁVIO GOMES DE MESQUITA </t>
  </si>
  <si>
    <t>Diretor de Finanças, Orçamento e Contabilidade Substituto</t>
  </si>
  <si>
    <t>FLÁVIO GOMES DE MESQUITA</t>
  </si>
  <si>
    <t xml:space="preserve">DEMONSTRATIVO DA DESPESA COM PESSOAL </t>
  </si>
  <si>
    <t>JANEIRO/2021 A DEZEMBRO/2021</t>
  </si>
  <si>
    <t xml:space="preserve"> RGF - ANEXO 1 (LRF, art. 55, inciso I, alínea "a")</t>
  </si>
  <si>
    <t>DESPESAS EXECUTADAS</t>
  </si>
  <si>
    <t>(Janeiro/2021 a Dezembro/2021)</t>
  </si>
  <si>
    <t>LIQUIDADAS</t>
  </si>
  <si>
    <t>INSCRITAS EM</t>
  </si>
  <si>
    <t>Jan/21</t>
  </si>
  <si>
    <t>Fev/21</t>
  </si>
  <si>
    <t>Mar/21</t>
  </si>
  <si>
    <t>Abr/21</t>
  </si>
  <si>
    <t>Mai/21</t>
  </si>
  <si>
    <t>Jun/21</t>
  </si>
  <si>
    <t>Jul/21</t>
  </si>
  <si>
    <t>Ago/21</t>
  </si>
  <si>
    <t>Set/21</t>
  </si>
  <si>
    <t>Out/21</t>
  </si>
  <si>
    <t>Nov/21</t>
  </si>
  <si>
    <t>Dez/21</t>
  </si>
  <si>
    <t>TOTAL</t>
  </si>
  <si>
    <t xml:space="preserve"> RESTOS A PAGAR</t>
  </si>
  <si>
    <t>(ÚLTIMOS</t>
  </si>
  <si>
    <t xml:space="preserve">NÃO </t>
  </si>
  <si>
    <t>12 MESES)</t>
  </si>
  <si>
    <t xml:space="preserve"> PROCESSADOS</t>
  </si>
  <si>
    <t>DESPESA BRUTA COM PESSOAL (I)</t>
  </si>
  <si>
    <t xml:space="preserve">    Pessoal Ativo</t>
  </si>
  <si>
    <t xml:space="preserve">      Vencimentos, Vantagens e Outras Despesas Variáveis</t>
  </si>
  <si>
    <t xml:space="preserve">      Obrigações Patronais</t>
  </si>
  <si>
    <t xml:space="preserve">    Pessoal Inativo e Pensionistas</t>
  </si>
  <si>
    <t xml:space="preserve">      Aposentadorias, Reserva e Reformas</t>
  </si>
  <si>
    <t xml:space="preserve">      Pensões</t>
  </si>
  <si>
    <t xml:space="preserve">    Outras despesas de pessoal decorrentes de contratos de terceirização ou de contratação de forma indireta (§ 1º do art. 18 da LRF)</t>
  </si>
  <si>
    <t xml:space="preserve">    Despesa com Pessoal não Executada Orçamentariamente </t>
  </si>
  <si>
    <t xml:space="preserve">DESPESAS NÃO COMPUTADAS (II) (§ 1º do art. 19 da LRF) </t>
  </si>
  <si>
    <t>Indenizações por Demissão e Incentivos à Demissão Voluntária</t>
  </si>
  <si>
    <t>Decorrentes de Decisão Judicial de período anterior ao da apuração</t>
  </si>
  <si>
    <t>Despesas de Exercícios Anteriores de período anterior ao da apuração</t>
  </si>
  <si>
    <t>Inativos e Pensionistas com Recursos Vinculados</t>
  </si>
  <si>
    <t>DESPESA LÍQUIDA COM PESSOAL (III) = (I - II)</t>
  </si>
  <si>
    <t>APURAÇÃO DO CUMPRIMENTO DO LIMITE LEGAL</t>
  </si>
  <si>
    <t xml:space="preserve">% SOBRE A RCL </t>
  </si>
  <si>
    <t>RECEITA CORRENTE LÍQUIDA - RCL (IV)</t>
  </si>
  <si>
    <t>DESPESA TOTAL COM PESSOAL - DTP (V) = (III a + III b)</t>
  </si>
  <si>
    <t xml:space="preserve">LIMITE MÁXIMO (VI) (incisos I, II e III, art. 20 da LRF) </t>
  </si>
  <si>
    <t xml:space="preserve">LIMITE PRUDENCIAL (VII) = (0,95 x VI) (parágrafo único do art. 22 da LRF) </t>
  </si>
  <si>
    <t xml:space="preserve">LIMITE DE ALERTA (VIII) = (0,90 x VI) (inciso II do §1º do art. 59 da LRF) </t>
  </si>
  <si>
    <t xml:space="preserve">FONTE: SIAFI/ME/STN, 10/jan/2022, 14:00 hs. </t>
  </si>
  <si>
    <t>1. Nos demonstrativos elaborados no primeiro e no segundo quadrimestre de cada exercício, os valores de restos a pagar não processados inscritos em 31 de dezembro do exercício anterior continuarão a ser informados nesse campo. Esses valores não sofrem alteração pelo seu processamento, e somente no caso de cancelamento podem ser excluídos.</t>
  </si>
  <si>
    <t xml:space="preserve">NOTA: </t>
  </si>
  <si>
    <t>Despesas de Exercícios Anteriores de período anterior ao da apuração: Considera como dedutíveis, em cumprimento do Acórdão nº 3241/2020 - TCU - Plenário, apenas as despesas de exercícios anteriores (DEA) cuja competência não esteja compreendida no período de apuração do relatório.</t>
  </si>
  <si>
    <t xml:space="preserve">CELSO DE BARROS CORREIA NETO
Diretor-Geral
</t>
  </si>
  <si>
    <t xml:space="preserve">LÍLIA RIBEIRO FERNANDES
Secretária de Controle Interno
</t>
  </si>
  <si>
    <t xml:space="preserve">FLÁVIO GOMES DE MESQUITA
Diretor de Finanças, Orçamento e Contabilidade Substituto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</si>
</sst>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R$&quot;\ #,##0.00;[Red]\-&quot;R$&quot;\ #,##0.00"/>
    <numFmt numFmtId="43" formatCode="_-* #,##0.00_-;\-* #,##0.00_-;_-* &quot;-&quot;??_-;_-@_-"/>
    <numFmt numFmtId="164" formatCode="&quot;R$ &quot;#,##0.00_);[Red]\(&quot;R$ &quot;#,##0.00\)"/>
    <numFmt numFmtId="165" formatCode="_(* #,##0.00_);_(* \(#,##0.00\);_(* &quot;-&quot;??_);_(@_)"/>
    <numFmt numFmtId="166" formatCode="0.000000%"/>
    <numFmt numFmtId="167" formatCode="0.0000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2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b/>
      <sz val="9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7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49" fontId="4" fillId="0" borderId="0"/>
    <xf numFmtId="0" fontId="1" fillId="0" borderId="0"/>
    <xf numFmtId="0" fontId="1" fillId="0" borderId="0"/>
    <xf numFmtId="49" fontId="4" fillId="0" borderId="0"/>
    <xf numFmtId="0" fontId="1" fillId="0" borderId="0"/>
    <xf numFmtId="43" fontId="5" fillId="0" borderId="0" applyFont="0" applyFill="0" applyBorder="0" applyAlignment="0" applyProtection="0"/>
    <xf numFmtId="0" fontId="6" fillId="0" borderId="0"/>
  </cellStyleXfs>
  <cellXfs count="176">
    <xf numFmtId="0" fontId="0" fillId="0" borderId="0" xfId="0"/>
    <xf numFmtId="0" fontId="2" fillId="0" borderId="3" xfId="0" applyNumberFormat="1" applyFont="1" applyFill="1" applyBorder="1" applyAlignment="1">
      <alignment vertical="center"/>
    </xf>
    <xf numFmtId="165" fontId="2" fillId="0" borderId="0" xfId="0" applyNumberFormat="1" applyFont="1" applyFill="1" applyAlignment="1">
      <alignment horizontal="right" vertical="center"/>
    </xf>
    <xf numFmtId="0" fontId="2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right" vertical="center"/>
    </xf>
    <xf numFmtId="0" fontId="2" fillId="0" borderId="2" xfId="0" applyNumberFormat="1" applyFont="1" applyFill="1" applyBorder="1" applyAlignment="1">
      <alignment vertical="center"/>
    </xf>
    <xf numFmtId="165" fontId="2" fillId="0" borderId="5" xfId="0" applyNumberFormat="1" applyFont="1" applyFill="1" applyBorder="1" applyAlignment="1">
      <alignment horizontal="right" vertical="center"/>
    </xf>
    <xf numFmtId="165" fontId="2" fillId="0" borderId="7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horizontal="right" vertical="center"/>
    </xf>
    <xf numFmtId="0" fontId="2" fillId="0" borderId="4" xfId="0" applyNumberFormat="1" applyFont="1" applyFill="1" applyBorder="1" applyAlignment="1">
      <alignment vertical="center"/>
    </xf>
    <xf numFmtId="165" fontId="2" fillId="0" borderId="4" xfId="0" applyNumberFormat="1" applyFont="1" applyFill="1" applyBorder="1" applyAlignment="1">
      <alignment horizontal="right" vertical="center"/>
    </xf>
    <xf numFmtId="10" fontId="2" fillId="0" borderId="4" xfId="0" applyNumberFormat="1" applyFont="1" applyFill="1" applyBorder="1" applyAlignment="1">
      <alignment vertical="center"/>
    </xf>
    <xf numFmtId="165" fontId="3" fillId="0" borderId="7" xfId="0" applyNumberFormat="1" applyFont="1" applyFill="1" applyBorder="1" applyAlignment="1">
      <alignment horizontal="right" vertical="center"/>
    </xf>
    <xf numFmtId="0" fontId="3" fillId="0" borderId="4" xfId="0" applyNumberFormat="1" applyFont="1" applyFill="1" applyBorder="1" applyAlignment="1">
      <alignment vertical="center"/>
    </xf>
    <xf numFmtId="0" fontId="3" fillId="3" borderId="1" xfId="0" applyNumberFormat="1" applyFon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/>
    </xf>
    <xf numFmtId="165" fontId="3" fillId="3" borderId="6" xfId="0" applyNumberFormat="1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right" vertical="center"/>
    </xf>
    <xf numFmtId="0" fontId="9" fillId="0" borderId="0" xfId="0" applyFont="1" applyFill="1"/>
    <xf numFmtId="0" fontId="3" fillId="3" borderId="3" xfId="4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wrapText="1"/>
    </xf>
    <xf numFmtId="0" fontId="3" fillId="3" borderId="3" xfId="3" applyFont="1" applyFill="1" applyBorder="1" applyAlignment="1">
      <alignment horizontal="center"/>
    </xf>
    <xf numFmtId="0" fontId="3" fillId="3" borderId="4" xfId="3" applyFont="1" applyFill="1" applyBorder="1" applyAlignment="1">
      <alignment horizontal="center" vertical="top" wrapText="1"/>
    </xf>
    <xf numFmtId="0" fontId="3" fillId="3" borderId="4" xfId="0" applyNumberFormat="1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164" fontId="8" fillId="0" borderId="0" xfId="1" applyNumberFormat="1" applyFont="1" applyFill="1" applyBorder="1" applyAlignment="1">
      <alignment vertical="center"/>
    </xf>
    <xf numFmtId="8" fontId="9" fillId="0" borderId="0" xfId="0" applyNumberFormat="1" applyFont="1" applyFill="1" applyAlignment="1">
      <alignment vertical="center"/>
    </xf>
    <xf numFmtId="43" fontId="9" fillId="0" borderId="0" xfId="0" applyNumberFormat="1" applyFont="1" applyFill="1" applyAlignment="1">
      <alignment vertical="center"/>
    </xf>
    <xf numFmtId="0" fontId="8" fillId="0" borderId="0" xfId="3" applyFont="1" applyFill="1" applyBorder="1" applyAlignment="1">
      <alignment horizontal="justify" vertical="center" wrapText="1"/>
    </xf>
    <xf numFmtId="0" fontId="8" fillId="0" borderId="0" xfId="3" applyFont="1" applyFill="1" applyBorder="1" applyAlignment="1">
      <alignment vertical="center" wrapText="1"/>
    </xf>
    <xf numFmtId="0" fontId="8" fillId="0" borderId="0" xfId="1" applyNumberFormat="1" applyFont="1" applyFill="1" applyBorder="1" applyAlignment="1">
      <alignment vertical="center"/>
    </xf>
    <xf numFmtId="37" fontId="8" fillId="0" borderId="0" xfId="1" applyNumberFormat="1" applyFont="1" applyFill="1" applyBorder="1" applyAlignment="1">
      <alignment horizontal="right" vertical="center"/>
    </xf>
    <xf numFmtId="0" fontId="3" fillId="3" borderId="1" xfId="3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left" vertical="center"/>
    </xf>
    <xf numFmtId="43" fontId="3" fillId="0" borderId="4" xfId="7" applyFont="1" applyFill="1" applyBorder="1" applyAlignment="1">
      <alignment horizontal="right" vertical="center"/>
    </xf>
    <xf numFmtId="43" fontId="3" fillId="0" borderId="4" xfId="7" applyFont="1" applyFill="1" applyBorder="1" applyAlignment="1">
      <alignment horizontal="right" vertical="center" wrapText="1"/>
    </xf>
    <xf numFmtId="43" fontId="2" fillId="0" borderId="1" xfId="7" applyFont="1" applyFill="1" applyBorder="1" applyAlignment="1">
      <alignment horizontal="right" vertical="center"/>
    </xf>
    <xf numFmtId="165" fontId="2" fillId="0" borderId="5" xfId="1" applyNumberFormat="1" applyFont="1" applyFill="1" applyBorder="1" applyAlignment="1">
      <alignment horizontal="left" vertical="center" wrapText="1"/>
    </xf>
    <xf numFmtId="0" fontId="8" fillId="0" borderId="0" xfId="1" applyNumberFormat="1" applyFont="1" applyFill="1" applyBorder="1" applyAlignment="1">
      <alignment horizontal="center" vertical="center"/>
    </xf>
    <xf numFmtId="0" fontId="2" fillId="2" borderId="0" xfId="3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43" fontId="3" fillId="0" borderId="1" xfId="7" applyFont="1" applyFill="1" applyBorder="1" applyAlignment="1">
      <alignment horizontal="right" vertical="center" wrapText="1"/>
    </xf>
    <xf numFmtId="43" fontId="11" fillId="0" borderId="1" xfId="7" applyFont="1" applyFill="1" applyBorder="1" applyAlignment="1">
      <alignment horizontal="right" vertical="center"/>
    </xf>
    <xf numFmtId="43" fontId="11" fillId="0" borderId="12" xfId="7" applyFont="1" applyFill="1" applyBorder="1" applyAlignment="1">
      <alignment horizontal="right" vertical="center"/>
    </xf>
    <xf numFmtId="43" fontId="11" fillId="0" borderId="15" xfId="7" applyFont="1" applyFill="1" applyBorder="1" applyAlignment="1">
      <alignment horizontal="right" vertical="center"/>
    </xf>
    <xf numFmtId="43" fontId="11" fillId="0" borderId="2" xfId="7" applyFont="1" applyFill="1" applyBorder="1" applyAlignment="1">
      <alignment horizontal="right" vertical="center"/>
    </xf>
    <xf numFmtId="43" fontId="11" fillId="0" borderId="5" xfId="7" applyFont="1" applyFill="1" applyBorder="1" applyAlignment="1">
      <alignment horizontal="right" vertical="center"/>
    </xf>
    <xf numFmtId="43" fontId="11" fillId="0" borderId="14" xfId="7" applyFont="1" applyFill="1" applyBorder="1" applyAlignment="1">
      <alignment horizontal="right" vertical="center"/>
    </xf>
    <xf numFmtId="43" fontId="11" fillId="0" borderId="3" xfId="7" applyFont="1" applyFill="1" applyBorder="1" applyAlignment="1">
      <alignment horizontal="right" vertical="center"/>
    </xf>
    <xf numFmtId="43" fontId="11" fillId="0" borderId="7" xfId="7" applyFont="1" applyFill="1" applyBorder="1" applyAlignment="1">
      <alignment horizontal="right" vertical="center"/>
    </xf>
    <xf numFmtId="43" fontId="11" fillId="0" borderId="13" xfId="7" applyFont="1" applyFill="1" applyBorder="1" applyAlignment="1">
      <alignment horizontal="right" vertical="center"/>
    </xf>
    <xf numFmtId="43" fontId="12" fillId="0" borderId="4" xfId="7" applyFont="1" applyFill="1" applyBorder="1" applyAlignment="1">
      <alignment horizontal="right" vertical="center"/>
    </xf>
    <xf numFmtId="43" fontId="12" fillId="0" borderId="3" xfId="7" applyFont="1" applyFill="1" applyBorder="1" applyAlignment="1">
      <alignment horizontal="right" vertical="center"/>
    </xf>
    <xf numFmtId="43" fontId="11" fillId="0" borderId="4" xfId="7" applyFont="1" applyFill="1" applyBorder="1" applyAlignment="1">
      <alignment horizontal="right" vertical="center"/>
    </xf>
    <xf numFmtId="165" fontId="2" fillId="0" borderId="0" xfId="0" applyNumberFormat="1" applyFont="1" applyFill="1" applyAlignment="1">
      <alignment horizontal="center" vertical="center"/>
    </xf>
    <xf numFmtId="37" fontId="8" fillId="0" borderId="0" xfId="1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/>
    </xf>
    <xf numFmtId="4" fontId="0" fillId="0" borderId="0" xfId="0" applyNumberFormat="1"/>
    <xf numFmtId="43" fontId="9" fillId="0" borderId="0" xfId="0" applyNumberFormat="1" applyFont="1" applyFill="1"/>
    <xf numFmtId="166" fontId="2" fillId="0" borderId="2" xfId="0" applyNumberFormat="1" applyFont="1" applyFill="1" applyBorder="1" applyAlignment="1">
      <alignment vertical="center"/>
    </xf>
    <xf numFmtId="166" fontId="2" fillId="0" borderId="3" xfId="0" applyNumberFormat="1" applyFont="1" applyFill="1" applyBorder="1" applyAlignment="1">
      <alignment vertical="center"/>
    </xf>
    <xf numFmtId="0" fontId="8" fillId="0" borderId="0" xfId="1" applyNumberFormat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 vertical="top" wrapText="1"/>
    </xf>
    <xf numFmtId="0" fontId="8" fillId="0" borderId="0" xfId="1" applyNumberFormat="1" applyFont="1" applyFill="1" applyBorder="1" applyAlignment="1">
      <alignment horizontal="center"/>
    </xf>
    <xf numFmtId="49" fontId="8" fillId="0" borderId="0" xfId="1" applyNumberFormat="1" applyFont="1" applyFill="1" applyAlignment="1">
      <alignment horizontal="center"/>
    </xf>
    <xf numFmtId="49" fontId="8" fillId="0" borderId="0" xfId="1" applyNumberFormat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3" fillId="3" borderId="1" xfId="4" applyFont="1" applyFill="1" applyBorder="1" applyAlignment="1">
      <alignment horizontal="center" vertical="top" wrapText="1"/>
    </xf>
    <xf numFmtId="0" fontId="3" fillId="3" borderId="2" xfId="4" applyFont="1" applyFill="1" applyBorder="1" applyAlignment="1">
      <alignment horizontal="center" vertical="top" wrapText="1"/>
    </xf>
    <xf numFmtId="0" fontId="3" fillId="3" borderId="1" xfId="3" applyFont="1" applyFill="1" applyBorder="1" applyAlignment="1">
      <alignment horizontal="center" vertical="top" wrapText="1"/>
    </xf>
    <xf numFmtId="0" fontId="3" fillId="3" borderId="2" xfId="3" applyFont="1" applyFill="1" applyBorder="1" applyAlignment="1">
      <alignment horizontal="center" vertical="top" wrapText="1"/>
    </xf>
    <xf numFmtId="0" fontId="3" fillId="3" borderId="3" xfId="3" applyFont="1" applyFill="1" applyBorder="1" applyAlignment="1">
      <alignment horizontal="center" vertical="top" wrapText="1"/>
    </xf>
    <xf numFmtId="0" fontId="8" fillId="0" borderId="0" xfId="3" applyFont="1" applyFill="1" applyBorder="1" applyAlignment="1">
      <alignment horizontal="justify" vertical="justify" wrapText="1"/>
    </xf>
    <xf numFmtId="0" fontId="2" fillId="0" borderId="8" xfId="3" applyFont="1" applyFill="1" applyBorder="1" applyAlignment="1">
      <alignment horizontal="justify" vertical="center" wrapText="1"/>
    </xf>
    <xf numFmtId="0" fontId="2" fillId="0" borderId="0" xfId="3" applyFont="1" applyFill="1" applyBorder="1" applyAlignment="1">
      <alignment horizontal="justify" vertical="center" wrapText="1"/>
    </xf>
    <xf numFmtId="0" fontId="3" fillId="3" borderId="4" xfId="3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/>
    </xf>
    <xf numFmtId="0" fontId="3" fillId="3" borderId="1" xfId="3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/>
    </xf>
    <xf numFmtId="0" fontId="3" fillId="3" borderId="1" xfId="3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/>
    </xf>
    <xf numFmtId="0" fontId="3" fillId="3" borderId="6" xfId="3" applyFont="1" applyFill="1" applyBorder="1" applyAlignment="1">
      <alignment horizontal="center" vertical="center" wrapText="1"/>
    </xf>
    <xf numFmtId="0" fontId="3" fillId="3" borderId="10" xfId="3" applyFont="1" applyFill="1" applyBorder="1" applyAlignment="1">
      <alignment horizontal="center" vertical="center" wrapText="1"/>
    </xf>
    <xf numFmtId="0" fontId="3" fillId="3" borderId="9" xfId="3" applyFont="1" applyFill="1" applyBorder="1" applyAlignment="1">
      <alignment horizontal="center" vertical="center" wrapText="1"/>
    </xf>
    <xf numFmtId="0" fontId="2" fillId="2" borderId="0" xfId="3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165" fontId="3" fillId="3" borderId="6" xfId="0" applyNumberFormat="1" applyFont="1" applyFill="1" applyBorder="1" applyAlignment="1">
      <alignment horizontal="center" vertical="center"/>
    </xf>
    <xf numFmtId="165" fontId="3" fillId="3" borderId="9" xfId="0" applyNumberFormat="1" applyFont="1" applyFill="1" applyBorder="1" applyAlignment="1">
      <alignment horizontal="center" vertical="center"/>
    </xf>
    <xf numFmtId="0" fontId="7" fillId="0" borderId="0" xfId="4" applyFont="1"/>
    <xf numFmtId="0" fontId="2" fillId="0" borderId="0" xfId="4" applyFont="1"/>
    <xf numFmtId="0" fontId="1" fillId="0" borderId="0" xfId="4"/>
    <xf numFmtId="0" fontId="3" fillId="0" borderId="0" xfId="4" applyFont="1"/>
    <xf numFmtId="0" fontId="2" fillId="0" borderId="0" xfId="4" applyNumberFormat="1" applyFont="1" applyFill="1" applyAlignment="1">
      <alignment horizontal="center"/>
    </xf>
    <xf numFmtId="0" fontId="3" fillId="0" borderId="0" xfId="4" applyNumberFormat="1" applyFont="1" applyFill="1" applyAlignment="1">
      <alignment horizontal="center"/>
    </xf>
    <xf numFmtId="164" fontId="2" fillId="0" borderId="0" xfId="4" applyNumberFormat="1" applyFont="1" applyAlignment="1">
      <alignment horizontal="right"/>
    </xf>
    <xf numFmtId="0" fontId="3" fillId="3" borderId="12" xfId="4" applyFont="1" applyFill="1" applyBorder="1" applyAlignment="1">
      <alignment horizontal="center" vertical="center"/>
    </xf>
    <xf numFmtId="0" fontId="13" fillId="3" borderId="12" xfId="4" applyFont="1" applyFill="1" applyBorder="1" applyAlignment="1">
      <alignment horizontal="center"/>
    </xf>
    <xf numFmtId="0" fontId="13" fillId="3" borderId="8" xfId="4" applyFont="1" applyFill="1" applyBorder="1" applyAlignment="1">
      <alignment horizontal="center"/>
    </xf>
    <xf numFmtId="0" fontId="13" fillId="3" borderId="15" xfId="4" applyFont="1" applyFill="1" applyBorder="1" applyAlignment="1">
      <alignment horizontal="center"/>
    </xf>
    <xf numFmtId="0" fontId="3" fillId="3" borderId="5" xfId="4" applyFont="1" applyFill="1" applyBorder="1" applyAlignment="1">
      <alignment horizontal="center" vertical="center"/>
    </xf>
    <xf numFmtId="0" fontId="13" fillId="3" borderId="7" xfId="4" applyFont="1" applyFill="1" applyBorder="1" applyAlignment="1">
      <alignment horizontal="center"/>
    </xf>
    <xf numFmtId="0" fontId="13" fillId="3" borderId="11" xfId="4" applyFont="1" applyFill="1" applyBorder="1" applyAlignment="1">
      <alignment horizontal="center"/>
    </xf>
    <xf numFmtId="0" fontId="13" fillId="3" borderId="13" xfId="4" applyFont="1" applyFill="1" applyBorder="1" applyAlignment="1">
      <alignment horizontal="center"/>
    </xf>
    <xf numFmtId="0" fontId="13" fillId="3" borderId="6" xfId="4" applyFont="1" applyFill="1" applyBorder="1" applyAlignment="1">
      <alignment horizontal="center"/>
    </xf>
    <xf numFmtId="0" fontId="13" fillId="3" borderId="10" xfId="4" applyFont="1" applyFill="1" applyBorder="1" applyAlignment="1">
      <alignment horizontal="center"/>
    </xf>
    <xf numFmtId="0" fontId="13" fillId="3" borderId="9" xfId="4" applyFont="1" applyFill="1" applyBorder="1" applyAlignment="1">
      <alignment horizontal="center"/>
    </xf>
    <xf numFmtId="0" fontId="13" fillId="3" borderId="15" xfId="4" applyFont="1" applyFill="1" applyBorder="1" applyAlignment="1">
      <alignment horizontal="center"/>
    </xf>
    <xf numFmtId="49" fontId="13" fillId="3" borderId="1" xfId="4" applyNumberFormat="1" applyFont="1" applyFill="1" applyBorder="1" applyAlignment="1">
      <alignment horizontal="center" vertical="center" wrapText="1"/>
    </xf>
    <xf numFmtId="49" fontId="13" fillId="3" borderId="1" xfId="4" applyNumberFormat="1" applyFont="1" applyFill="1" applyBorder="1" applyAlignment="1">
      <alignment horizontal="center"/>
    </xf>
    <xf numFmtId="0" fontId="13" fillId="3" borderId="14" xfId="4" applyFont="1" applyFill="1" applyBorder="1" applyAlignment="1">
      <alignment horizontal="center"/>
    </xf>
    <xf numFmtId="49" fontId="13" fillId="3" borderId="2" xfId="4" applyNumberFormat="1" applyFont="1" applyFill="1" applyBorder="1" applyAlignment="1">
      <alignment horizontal="center" vertical="center" wrapText="1"/>
    </xf>
    <xf numFmtId="49" fontId="13" fillId="3" borderId="2" xfId="4" applyNumberFormat="1" applyFont="1" applyFill="1" applyBorder="1" applyAlignment="1">
      <alignment horizontal="center"/>
    </xf>
    <xf numFmtId="0" fontId="13" fillId="3" borderId="14" xfId="4" applyFont="1" applyFill="1" applyBorder="1" applyAlignment="1">
      <alignment horizontal="center" vertical="top" wrapText="1"/>
    </xf>
    <xf numFmtId="0" fontId="3" fillId="3" borderId="7" xfId="4" applyFont="1" applyFill="1" applyBorder="1" applyAlignment="1">
      <alignment horizontal="center" vertical="center"/>
    </xf>
    <xf numFmtId="49" fontId="13" fillId="3" borderId="3" xfId="4" applyNumberFormat="1" applyFont="1" applyFill="1" applyBorder="1" applyAlignment="1">
      <alignment horizontal="center" vertical="center" wrapText="1"/>
    </xf>
    <xf numFmtId="0" fontId="13" fillId="3" borderId="3" xfId="4" applyFont="1" applyFill="1" applyBorder="1" applyAlignment="1">
      <alignment horizontal="center" vertical="top" wrapText="1"/>
    </xf>
    <xf numFmtId="0" fontId="13" fillId="3" borderId="13" xfId="4" applyFont="1" applyFill="1" applyBorder="1" applyAlignment="1">
      <alignment horizontal="center" vertical="top" wrapText="1"/>
    </xf>
    <xf numFmtId="0" fontId="2" fillId="0" borderId="5" xfId="4" applyFont="1" applyBorder="1"/>
    <xf numFmtId="4" fontId="3" fillId="0" borderId="1" xfId="4" applyNumberFormat="1" applyFont="1" applyBorder="1"/>
    <xf numFmtId="4" fontId="3" fillId="0" borderId="12" xfId="4" applyNumberFormat="1" applyFont="1" applyBorder="1"/>
    <xf numFmtId="0" fontId="2" fillId="0" borderId="5" xfId="4" applyFont="1" applyBorder="1" applyAlignment="1">
      <alignment horizontal="left"/>
    </xf>
    <xf numFmtId="4" fontId="3" fillId="0" borderId="2" xfId="4" applyNumberFormat="1" applyFont="1" applyBorder="1"/>
    <xf numFmtId="4" fontId="3" fillId="0" borderId="5" xfId="4" applyNumberFormat="1" applyFont="1" applyBorder="1"/>
    <xf numFmtId="4" fontId="2" fillId="0" borderId="2" xfId="4" applyNumberFormat="1" applyFont="1" applyBorder="1"/>
    <xf numFmtId="4" fontId="2" fillId="0" borderId="0" xfId="4" applyNumberFormat="1" applyFont="1"/>
    <xf numFmtId="4" fontId="2" fillId="0" borderId="5" xfId="4" applyNumberFormat="1" applyFont="1" applyBorder="1"/>
    <xf numFmtId="0" fontId="2" fillId="0" borderId="5" xfId="4" applyFont="1" applyBorder="1" applyAlignment="1">
      <alignment horizontal="left" wrapText="1"/>
    </xf>
    <xf numFmtId="0" fontId="2" fillId="0" borderId="5" xfId="4" applyFont="1" applyBorder="1" applyAlignment="1">
      <alignment horizontal="left" indent="1"/>
    </xf>
    <xf numFmtId="4" fontId="1" fillId="0" borderId="0" xfId="4" applyNumberFormat="1"/>
    <xf numFmtId="0" fontId="2" fillId="0" borderId="7" xfId="4" applyFont="1" applyBorder="1" applyAlignment="1">
      <alignment horizontal="left" indent="1"/>
    </xf>
    <xf numFmtId="4" fontId="2" fillId="0" borderId="3" xfId="4" applyNumberFormat="1" applyFont="1" applyBorder="1"/>
    <xf numFmtId="4" fontId="2" fillId="0" borderId="11" xfId="4" applyNumberFormat="1" applyFont="1" applyBorder="1"/>
    <xf numFmtId="4" fontId="2" fillId="0" borderId="7" xfId="4" applyNumberFormat="1" applyFont="1" applyBorder="1"/>
    <xf numFmtId="0" fontId="2" fillId="3" borderId="5" xfId="4" applyFont="1" applyFill="1" applyBorder="1"/>
    <xf numFmtId="4" fontId="3" fillId="3" borderId="3" xfId="4" applyNumberFormat="1" applyFont="1" applyFill="1" applyBorder="1"/>
    <xf numFmtId="4" fontId="3" fillId="3" borderId="4" xfId="4" applyNumberFormat="1" applyFont="1" applyFill="1" applyBorder="1"/>
    <xf numFmtId="0" fontId="2" fillId="0" borderId="6" xfId="4" applyFont="1" applyBorder="1"/>
    <xf numFmtId="0" fontId="2" fillId="0" borderId="10" xfId="4" applyFont="1" applyBorder="1"/>
    <xf numFmtId="0" fontId="2" fillId="0" borderId="9" xfId="4" applyFont="1" applyBorder="1"/>
    <xf numFmtId="0" fontId="3" fillId="3" borderId="6" xfId="4" applyFont="1" applyFill="1" applyBorder="1" applyAlignment="1">
      <alignment horizontal="center"/>
    </xf>
    <xf numFmtId="0" fontId="3" fillId="3" borderId="10" xfId="4" applyFont="1" applyFill="1" applyBorder="1" applyAlignment="1">
      <alignment horizontal="center"/>
    </xf>
    <xf numFmtId="0" fontId="3" fillId="3" borderId="9" xfId="4" applyFont="1" applyFill="1" applyBorder="1" applyAlignment="1">
      <alignment horizontal="center"/>
    </xf>
    <xf numFmtId="0" fontId="3" fillId="0" borderId="10" xfId="4" applyFont="1" applyBorder="1" applyAlignment="1">
      <alignment horizontal="center"/>
    </xf>
    <xf numFmtId="0" fontId="3" fillId="0" borderId="6" xfId="4" applyFont="1" applyBorder="1" applyAlignment="1">
      <alignment horizontal="center"/>
    </xf>
    <xf numFmtId="4" fontId="2" fillId="0" borderId="10" xfId="4" applyNumberFormat="1" applyFont="1" applyBorder="1"/>
    <xf numFmtId="4" fontId="2" fillId="0" borderId="9" xfId="4" applyNumberFormat="1" applyFont="1" applyBorder="1"/>
    <xf numFmtId="0" fontId="3" fillId="0" borderId="6" xfId="4" applyFont="1" applyBorder="1" applyAlignment="1">
      <alignment horizontal="center"/>
    </xf>
    <xf numFmtId="0" fontId="3" fillId="0" borderId="10" xfId="4" applyFont="1" applyBorder="1" applyAlignment="1">
      <alignment horizontal="center"/>
    </xf>
    <xf numFmtId="0" fontId="3" fillId="0" borderId="9" xfId="4" applyFont="1" applyBorder="1" applyAlignment="1">
      <alignment horizontal="center"/>
    </xf>
    <xf numFmtId="0" fontId="2" fillId="3" borderId="6" xfId="4" applyFont="1" applyFill="1" applyBorder="1"/>
    <xf numFmtId="0" fontId="3" fillId="3" borderId="10" xfId="4" applyFont="1" applyFill="1" applyBorder="1" applyAlignment="1">
      <alignment horizontal="center"/>
    </xf>
    <xf numFmtId="0" fontId="3" fillId="3" borderId="6" xfId="4" applyFont="1" applyFill="1" applyBorder="1" applyAlignment="1">
      <alignment horizontal="center"/>
    </xf>
    <xf numFmtId="0" fontId="2" fillId="3" borderId="10" xfId="4" applyFont="1" applyFill="1" applyBorder="1"/>
    <xf numFmtId="4" fontId="2" fillId="3" borderId="9" xfId="4" applyNumberFormat="1" applyFont="1" applyFill="1" applyBorder="1"/>
    <xf numFmtId="167" fontId="2" fillId="3" borderId="9" xfId="4" applyNumberFormat="1" applyFont="1" applyFill="1" applyBorder="1"/>
    <xf numFmtId="0" fontId="2" fillId="0" borderId="6" xfId="4" applyFont="1" applyBorder="1" applyAlignment="1"/>
    <xf numFmtId="0" fontId="2" fillId="0" borderId="10" xfId="4" applyFont="1" applyBorder="1" applyAlignment="1"/>
    <xf numFmtId="0" fontId="2" fillId="0" borderId="9" xfId="4" applyFont="1" applyBorder="1" applyAlignment="1"/>
    <xf numFmtId="167" fontId="2" fillId="0" borderId="9" xfId="4" applyNumberFormat="1" applyFont="1" applyBorder="1"/>
    <xf numFmtId="0" fontId="2" fillId="0" borderId="8" xfId="4" applyNumberFormat="1" applyFont="1" applyFill="1" applyBorder="1" applyAlignment="1"/>
    <xf numFmtId="0" fontId="2" fillId="0" borderId="8" xfId="4" applyFont="1" applyBorder="1"/>
    <xf numFmtId="0" fontId="2" fillId="0" borderId="0" xfId="4" applyFont="1" applyAlignment="1">
      <alignment horizontal="left" wrapText="1"/>
    </xf>
    <xf numFmtId="0" fontId="2" fillId="0" borderId="0" xfId="4" applyFont="1" applyAlignment="1" applyProtection="1">
      <alignment horizontal="left" wrapText="1"/>
      <protection locked="0"/>
    </xf>
    <xf numFmtId="0" fontId="2" fillId="0" borderId="0" xfId="4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wrapText="1"/>
      <protection locked="0"/>
    </xf>
  </cellXfs>
  <cellStyles count="9">
    <cellStyle name="Normal" xfId="0" builtinId="0"/>
    <cellStyle name="Normal 2" xfId="2"/>
    <cellStyle name="Normal 2 2" xfId="5"/>
    <cellStyle name="Normal 2 3" xfId="4"/>
    <cellStyle name="Normal 3" xfId="3"/>
    <cellStyle name="Normal 3 2" xfId="6"/>
    <cellStyle name="Normal 4" xfId="1"/>
    <cellStyle name="Normal 5" xfId="8"/>
    <cellStyle name="Vírgula" xfId="7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exo%20I%20-%203%20QUAD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 Pessoal União"/>
      <sheetName val="Conferencia Imprens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showGridLines="0" tabSelected="1" topLeftCell="A62" zoomScaleNormal="100" workbookViewId="0">
      <selection activeCell="B83" sqref="B83"/>
    </sheetView>
  </sheetViews>
  <sheetFormatPr defaultColWidth="9.140625" defaultRowHeight="11.25" customHeight="1" x14ac:dyDescent="0.2"/>
  <cols>
    <col min="1" max="1" width="63.7109375" style="100" customWidth="1"/>
    <col min="2" max="2" width="11.7109375" style="100" bestFit="1" customWidth="1"/>
    <col min="3" max="11" width="12.5703125" style="100" customWidth="1"/>
    <col min="12" max="12" width="16.140625" style="100" bestFit="1" customWidth="1"/>
    <col min="13" max="13" width="12.5703125" style="100" customWidth="1"/>
    <col min="14" max="14" width="13.140625" style="100" bestFit="1" customWidth="1"/>
    <col min="15" max="15" width="15.42578125" style="100" customWidth="1"/>
    <col min="16" max="16" width="13.85546875" style="100" bestFit="1" customWidth="1"/>
    <col min="17" max="16384" width="9.140625" style="100"/>
  </cols>
  <sheetData>
    <row r="1" spans="1:15" ht="15.75" x14ac:dyDescent="0.25">
      <c r="A1" s="98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15" ht="11.25" customHeight="1" x14ac:dyDescent="0.2">
      <c r="A2" s="101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</row>
    <row r="3" spans="1:15" ht="11.25" customHeight="1" x14ac:dyDescent="0.2">
      <c r="A3" s="102" t="s">
        <v>0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</row>
    <row r="4" spans="1:15" ht="11.25" customHeight="1" x14ac:dyDescent="0.2">
      <c r="A4" s="102" t="s">
        <v>1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</row>
    <row r="5" spans="1:15" ht="11.25" customHeight="1" x14ac:dyDescent="0.2">
      <c r="A5" s="102" t="s">
        <v>2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</row>
    <row r="6" spans="1:15" ht="11.25" customHeight="1" x14ac:dyDescent="0.2">
      <c r="A6" s="103" t="s">
        <v>68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</row>
    <row r="7" spans="1:15" ht="11.25" customHeight="1" x14ac:dyDescent="0.2">
      <c r="A7" s="102" t="s">
        <v>3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</row>
    <row r="8" spans="1:15" ht="11.25" customHeight="1" x14ac:dyDescent="0.2">
      <c r="A8" s="102" t="s">
        <v>69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</row>
    <row r="9" spans="1:15" ht="11.25" customHeight="1" x14ac:dyDescent="0.2">
      <c r="A9" s="99"/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</row>
    <row r="10" spans="1:15" ht="11.25" customHeight="1" x14ac:dyDescent="0.2">
      <c r="A10" s="99" t="s">
        <v>70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104">
        <v>1</v>
      </c>
    </row>
    <row r="11" spans="1:15" ht="11.25" customHeight="1" x14ac:dyDescent="0.2">
      <c r="A11" s="105"/>
      <c r="B11" s="106" t="s">
        <v>71</v>
      </c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8"/>
    </row>
    <row r="12" spans="1:15" ht="11.25" customHeight="1" x14ac:dyDescent="0.2">
      <c r="A12" s="109"/>
      <c r="B12" s="110" t="s">
        <v>72</v>
      </c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2"/>
    </row>
    <row r="13" spans="1:15" ht="11.25" customHeight="1" x14ac:dyDescent="0.2">
      <c r="A13" s="109" t="s">
        <v>15</v>
      </c>
      <c r="B13" s="113" t="s">
        <v>73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5"/>
      <c r="O13" s="116" t="s">
        <v>74</v>
      </c>
    </row>
    <row r="14" spans="1:15" ht="11.25" customHeight="1" x14ac:dyDescent="0.2">
      <c r="A14" s="109"/>
      <c r="B14" s="117" t="s">
        <v>75</v>
      </c>
      <c r="C14" s="117" t="s">
        <v>76</v>
      </c>
      <c r="D14" s="117" t="s">
        <v>77</v>
      </c>
      <c r="E14" s="117" t="s">
        <v>78</v>
      </c>
      <c r="F14" s="117" t="s">
        <v>79</v>
      </c>
      <c r="G14" s="117" t="s">
        <v>80</v>
      </c>
      <c r="H14" s="117" t="s">
        <v>81</v>
      </c>
      <c r="I14" s="117" t="s">
        <v>82</v>
      </c>
      <c r="J14" s="117" t="s">
        <v>83</v>
      </c>
      <c r="K14" s="117" t="s">
        <v>84</v>
      </c>
      <c r="L14" s="117" t="s">
        <v>85</v>
      </c>
      <c r="M14" s="117" t="s">
        <v>86</v>
      </c>
      <c r="N14" s="118" t="s">
        <v>87</v>
      </c>
      <c r="O14" s="119" t="s">
        <v>88</v>
      </c>
    </row>
    <row r="15" spans="1:15" ht="11.25" customHeight="1" x14ac:dyDescent="0.2">
      <c r="A15" s="109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1" t="s">
        <v>89</v>
      </c>
      <c r="O15" s="119" t="s">
        <v>90</v>
      </c>
    </row>
    <row r="16" spans="1:15" ht="11.25" customHeight="1" x14ac:dyDescent="0.2">
      <c r="A16" s="109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1" t="s">
        <v>91</v>
      </c>
      <c r="O16" s="122" t="s">
        <v>92</v>
      </c>
    </row>
    <row r="17" spans="1:16" ht="11.25" customHeight="1" x14ac:dyDescent="0.2">
      <c r="A17" s="123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5" t="s">
        <v>4</v>
      </c>
      <c r="O17" s="126" t="s">
        <v>5</v>
      </c>
    </row>
    <row r="18" spans="1:16" ht="11.25" customHeight="1" x14ac:dyDescent="0.2">
      <c r="A18" s="127" t="s">
        <v>93</v>
      </c>
      <c r="B18" s="128">
        <f t="shared" ref="B18:M18" si="0">B19+B22+B25</f>
        <v>473499185.08999997</v>
      </c>
      <c r="C18" s="128">
        <f t="shared" si="0"/>
        <v>374485559.90000004</v>
      </c>
      <c r="D18" s="128">
        <f t="shared" si="0"/>
        <v>376462928.35999995</v>
      </c>
      <c r="E18" s="128">
        <f t="shared" si="0"/>
        <v>371524761.23999995</v>
      </c>
      <c r="F18" s="128">
        <f t="shared" si="0"/>
        <v>371097266.08999997</v>
      </c>
      <c r="G18" s="128">
        <f t="shared" si="0"/>
        <v>404326593.88999999</v>
      </c>
      <c r="H18" s="128">
        <f t="shared" si="0"/>
        <v>374570928.71000004</v>
      </c>
      <c r="I18" s="128">
        <f t="shared" si="0"/>
        <v>371666655.63999999</v>
      </c>
      <c r="J18" s="128">
        <f t="shared" si="0"/>
        <v>374330344.14000005</v>
      </c>
      <c r="K18" s="128">
        <f t="shared" si="0"/>
        <v>374043031.77999997</v>
      </c>
      <c r="L18" s="128">
        <f t="shared" si="0"/>
        <v>373768891.78999996</v>
      </c>
      <c r="M18" s="128">
        <f t="shared" si="0"/>
        <v>619056387.23000002</v>
      </c>
      <c r="N18" s="129">
        <f t="shared" ref="N18:N24" si="1">SUM(B18:M18)</f>
        <v>4858832533.8599987</v>
      </c>
      <c r="O18" s="128">
        <v>0</v>
      </c>
    </row>
    <row r="19" spans="1:16" ht="11.25" customHeight="1" x14ac:dyDescent="0.2">
      <c r="A19" s="130" t="s">
        <v>94</v>
      </c>
      <c r="B19" s="131">
        <f>B20+B21</f>
        <v>268735844.29999995</v>
      </c>
      <c r="C19" s="131">
        <f t="shared" ref="C19:M19" si="2">C20+C21</f>
        <v>225807232.16</v>
      </c>
      <c r="D19" s="131">
        <f t="shared" si="2"/>
        <v>226973733.22999996</v>
      </c>
      <c r="E19" s="131">
        <f t="shared" si="2"/>
        <v>223471642.48999995</v>
      </c>
      <c r="F19" s="131">
        <f t="shared" si="2"/>
        <v>223025399.83999997</v>
      </c>
      <c r="G19" s="131">
        <f t="shared" si="2"/>
        <v>256197843.75999999</v>
      </c>
      <c r="H19" s="131">
        <f t="shared" si="2"/>
        <v>228699895.30000001</v>
      </c>
      <c r="I19" s="131">
        <f t="shared" si="2"/>
        <v>224853058.63999999</v>
      </c>
      <c r="J19" s="131">
        <f t="shared" si="2"/>
        <v>227957618.93000001</v>
      </c>
      <c r="K19" s="131">
        <f t="shared" si="2"/>
        <v>227847268.26999998</v>
      </c>
      <c r="L19" s="131">
        <f t="shared" si="2"/>
        <v>227408016.61999995</v>
      </c>
      <c r="M19" s="131">
        <f t="shared" si="2"/>
        <v>390506813.64000005</v>
      </c>
      <c r="N19" s="132">
        <f t="shared" si="1"/>
        <v>2951484367.1799998</v>
      </c>
      <c r="O19" s="133">
        <v>0</v>
      </c>
    </row>
    <row r="20" spans="1:16" ht="11.25" customHeight="1" x14ac:dyDescent="0.2">
      <c r="A20" s="130" t="s">
        <v>95</v>
      </c>
      <c r="B20" s="133">
        <v>228843357.86999995</v>
      </c>
      <c r="C20" s="134">
        <v>186342688.69</v>
      </c>
      <c r="D20" s="135">
        <v>187138047.91999996</v>
      </c>
      <c r="E20" s="135">
        <v>183888979.85999995</v>
      </c>
      <c r="F20" s="135">
        <v>183734729.48999998</v>
      </c>
      <c r="G20" s="135">
        <v>216261847.06</v>
      </c>
      <c r="H20" s="135">
        <v>188490264.30000001</v>
      </c>
      <c r="I20" s="135">
        <v>185098050.50999999</v>
      </c>
      <c r="J20" s="135">
        <v>187846521.74000001</v>
      </c>
      <c r="K20" s="135">
        <v>187923730.56</v>
      </c>
      <c r="L20" s="135">
        <v>187531009.63999996</v>
      </c>
      <c r="M20" s="135">
        <v>310445988.00000006</v>
      </c>
      <c r="N20" s="135">
        <f t="shared" si="1"/>
        <v>2433545215.6399999</v>
      </c>
      <c r="O20" s="133">
        <v>0</v>
      </c>
    </row>
    <row r="21" spans="1:16" ht="11.25" customHeight="1" x14ac:dyDescent="0.2">
      <c r="A21" s="130" t="s">
        <v>96</v>
      </c>
      <c r="B21" s="133">
        <v>39892486.43</v>
      </c>
      <c r="C21" s="134">
        <v>39464543.469999999</v>
      </c>
      <c r="D21" s="135">
        <v>39835685.309999995</v>
      </c>
      <c r="E21" s="135">
        <v>39582662.629999995</v>
      </c>
      <c r="F21" s="135">
        <v>39290670.349999994</v>
      </c>
      <c r="G21" s="135">
        <v>39935996.699999996</v>
      </c>
      <c r="H21" s="135">
        <v>40209631</v>
      </c>
      <c r="I21" s="135">
        <v>39755008.130000003</v>
      </c>
      <c r="J21" s="135">
        <v>40111097.189999998</v>
      </c>
      <c r="K21" s="135">
        <v>39923537.709999993</v>
      </c>
      <c r="L21" s="135">
        <v>39877006.980000004</v>
      </c>
      <c r="M21" s="135">
        <v>80060825.640000001</v>
      </c>
      <c r="N21" s="135">
        <f t="shared" si="1"/>
        <v>517939151.53999996</v>
      </c>
      <c r="O21" s="133">
        <v>0</v>
      </c>
    </row>
    <row r="22" spans="1:16" ht="11.25" customHeight="1" x14ac:dyDescent="0.2">
      <c r="A22" s="130" t="s">
        <v>97</v>
      </c>
      <c r="B22" s="131">
        <f>B23+B24</f>
        <v>204763340.79000002</v>
      </c>
      <c r="C22" s="131">
        <f t="shared" ref="C22:M22" si="3">C23+C24</f>
        <v>148678327.74000004</v>
      </c>
      <c r="D22" s="131">
        <f t="shared" si="3"/>
        <v>149489195.13</v>
      </c>
      <c r="E22" s="131">
        <f t="shared" si="3"/>
        <v>148053118.75</v>
      </c>
      <c r="F22" s="131">
        <f t="shared" si="3"/>
        <v>148071866.25</v>
      </c>
      <c r="G22" s="131">
        <f t="shared" si="3"/>
        <v>148128750.13</v>
      </c>
      <c r="H22" s="131">
        <f t="shared" si="3"/>
        <v>145871033.41000003</v>
      </c>
      <c r="I22" s="131">
        <f t="shared" si="3"/>
        <v>146813597</v>
      </c>
      <c r="J22" s="131">
        <f t="shared" si="3"/>
        <v>146372725.21000004</v>
      </c>
      <c r="K22" s="131">
        <f t="shared" si="3"/>
        <v>146195763.51000002</v>
      </c>
      <c r="L22" s="131">
        <f t="shared" si="3"/>
        <v>146360875.17000002</v>
      </c>
      <c r="M22" s="131">
        <f t="shared" si="3"/>
        <v>228549573.59000003</v>
      </c>
      <c r="N22" s="132">
        <f t="shared" si="1"/>
        <v>1907348166.6800003</v>
      </c>
      <c r="O22" s="131">
        <v>0</v>
      </c>
    </row>
    <row r="23" spans="1:16" ht="11.25" customHeight="1" x14ac:dyDescent="0.2">
      <c r="A23" s="130" t="s">
        <v>98</v>
      </c>
      <c r="B23" s="133">
        <v>163356297.62</v>
      </c>
      <c r="C23" s="134">
        <v>117662387.02000003</v>
      </c>
      <c r="D23" s="135">
        <v>118410004.67</v>
      </c>
      <c r="E23" s="135">
        <v>116906567.07000001</v>
      </c>
      <c r="F23" s="135">
        <v>116806663.90000002</v>
      </c>
      <c r="G23" s="135">
        <v>116939038.52</v>
      </c>
      <c r="H23" s="135">
        <v>115937068.88000001</v>
      </c>
      <c r="I23" s="135">
        <v>116470673.18000001</v>
      </c>
      <c r="J23" s="135">
        <v>116078536.99000002</v>
      </c>
      <c r="K23" s="135">
        <v>115974070.47000003</v>
      </c>
      <c r="L23" s="135">
        <v>116036393.30000001</v>
      </c>
      <c r="M23" s="135">
        <v>181324519.16000003</v>
      </c>
      <c r="N23" s="135">
        <f t="shared" si="1"/>
        <v>1511902220.7800002</v>
      </c>
      <c r="O23" s="133">
        <v>0</v>
      </c>
    </row>
    <row r="24" spans="1:16" ht="11.25" customHeight="1" x14ac:dyDescent="0.2">
      <c r="A24" s="130" t="s">
        <v>99</v>
      </c>
      <c r="B24" s="133">
        <v>41407043.170000002</v>
      </c>
      <c r="C24" s="134">
        <v>31015940.720000003</v>
      </c>
      <c r="D24" s="135">
        <v>31079190.460000001</v>
      </c>
      <c r="E24" s="135">
        <v>31146551.679999996</v>
      </c>
      <c r="F24" s="135">
        <v>31265202.349999994</v>
      </c>
      <c r="G24" s="135">
        <v>31189711.609999996</v>
      </c>
      <c r="H24" s="135">
        <v>29933964.530000001</v>
      </c>
      <c r="I24" s="135">
        <v>30342923.820000004</v>
      </c>
      <c r="J24" s="135">
        <v>30294188.219999999</v>
      </c>
      <c r="K24" s="135">
        <v>30221693.040000003</v>
      </c>
      <c r="L24" s="135">
        <v>30324481.870000005</v>
      </c>
      <c r="M24" s="135">
        <v>47225054.429999992</v>
      </c>
      <c r="N24" s="135">
        <f t="shared" si="1"/>
        <v>395445945.89999998</v>
      </c>
      <c r="O24" s="133">
        <v>0</v>
      </c>
    </row>
    <row r="25" spans="1:16" ht="22.5" x14ac:dyDescent="0.2">
      <c r="A25" s="136" t="s">
        <v>100</v>
      </c>
      <c r="B25" s="133">
        <v>0</v>
      </c>
      <c r="C25" s="133">
        <v>0</v>
      </c>
      <c r="D25" s="133">
        <v>0</v>
      </c>
      <c r="E25" s="133">
        <v>0</v>
      </c>
      <c r="F25" s="133">
        <v>0</v>
      </c>
      <c r="G25" s="133">
        <v>0</v>
      </c>
      <c r="H25" s="133">
        <v>0</v>
      </c>
      <c r="I25" s="133">
        <v>0</v>
      </c>
      <c r="J25" s="133">
        <v>0</v>
      </c>
      <c r="K25" s="133">
        <v>0</v>
      </c>
      <c r="L25" s="133">
        <v>0</v>
      </c>
      <c r="M25" s="133">
        <v>0</v>
      </c>
      <c r="N25" s="133">
        <v>0</v>
      </c>
      <c r="O25" s="133">
        <v>0</v>
      </c>
    </row>
    <row r="26" spans="1:16" ht="12.75" x14ac:dyDescent="0.2">
      <c r="A26" s="130" t="s">
        <v>101</v>
      </c>
      <c r="B26" s="133">
        <v>0</v>
      </c>
      <c r="C26" s="133">
        <v>0</v>
      </c>
      <c r="D26" s="133">
        <v>0</v>
      </c>
      <c r="E26" s="133">
        <v>0</v>
      </c>
      <c r="F26" s="133">
        <v>0</v>
      </c>
      <c r="G26" s="133">
        <v>0</v>
      </c>
      <c r="H26" s="133">
        <v>0</v>
      </c>
      <c r="I26" s="133">
        <v>0</v>
      </c>
      <c r="J26" s="133">
        <v>0</v>
      </c>
      <c r="K26" s="133">
        <v>0</v>
      </c>
      <c r="L26" s="133">
        <v>0</v>
      </c>
      <c r="M26" s="133">
        <v>0</v>
      </c>
      <c r="N26" s="133">
        <v>0</v>
      </c>
      <c r="O26" s="133">
        <v>0</v>
      </c>
    </row>
    <row r="27" spans="1:16" ht="11.25" customHeight="1" x14ac:dyDescent="0.2">
      <c r="A27" s="127" t="s">
        <v>102</v>
      </c>
      <c r="B27" s="131">
        <f t="shared" ref="B27:M27" si="4">SUM(B28:B31)</f>
        <v>76707421.179999992</v>
      </c>
      <c r="C27" s="131">
        <f t="shared" si="4"/>
        <v>74852876.150000006</v>
      </c>
      <c r="D27" s="131">
        <f t="shared" si="4"/>
        <v>77144137.340000004</v>
      </c>
      <c r="E27" s="131">
        <f t="shared" si="4"/>
        <v>74443354.849999994</v>
      </c>
      <c r="F27" s="131">
        <f t="shared" si="4"/>
        <v>73132920.040000007</v>
      </c>
      <c r="G27" s="131">
        <f t="shared" si="4"/>
        <v>73332470.699999988</v>
      </c>
      <c r="H27" s="131">
        <f t="shared" si="4"/>
        <v>72385048.229999989</v>
      </c>
      <c r="I27" s="131">
        <f t="shared" si="4"/>
        <v>71935372.719999999</v>
      </c>
      <c r="J27" s="131">
        <f t="shared" si="4"/>
        <v>13659935.98</v>
      </c>
      <c r="K27" s="131">
        <f t="shared" si="4"/>
        <v>1389216.8800000001</v>
      </c>
      <c r="L27" s="131">
        <f t="shared" si="4"/>
        <v>2305502.94</v>
      </c>
      <c r="M27" s="131">
        <f t="shared" si="4"/>
        <v>4752091.84</v>
      </c>
      <c r="N27" s="132">
        <f>SUM(B27:M27)</f>
        <v>616040348.85000014</v>
      </c>
      <c r="O27" s="131">
        <v>0</v>
      </c>
    </row>
    <row r="28" spans="1:16" ht="11.25" customHeight="1" x14ac:dyDescent="0.2">
      <c r="A28" s="137" t="s">
        <v>103</v>
      </c>
      <c r="B28" s="133">
        <v>0</v>
      </c>
      <c r="C28" s="134">
        <v>3288273.23</v>
      </c>
      <c r="D28" s="135">
        <v>5041150.58</v>
      </c>
      <c r="E28" s="135">
        <v>3255362.02</v>
      </c>
      <c r="F28" s="135">
        <v>2024343.33</v>
      </c>
      <c r="G28" s="135">
        <v>1954309.31</v>
      </c>
      <c r="H28" s="135">
        <v>1686110.51</v>
      </c>
      <c r="I28" s="135">
        <v>1188512.51</v>
      </c>
      <c r="J28" s="135">
        <v>1988668.68</v>
      </c>
      <c r="K28" s="135">
        <v>1343158.79</v>
      </c>
      <c r="L28" s="135">
        <v>1647956.27</v>
      </c>
      <c r="M28" s="135">
        <v>2833591.88</v>
      </c>
      <c r="N28" s="135">
        <f t="shared" ref="N28:N29" si="5">SUM(B28:M28)</f>
        <v>26251437.109999999</v>
      </c>
      <c r="O28" s="133">
        <v>0</v>
      </c>
      <c r="P28" s="138"/>
    </row>
    <row r="29" spans="1:16" ht="11.25" customHeight="1" x14ac:dyDescent="0.2">
      <c r="A29" s="137" t="s">
        <v>104</v>
      </c>
      <c r="B29" s="133">
        <v>0</v>
      </c>
      <c r="C29" s="134">
        <v>0</v>
      </c>
      <c r="D29" s="135">
        <v>0</v>
      </c>
      <c r="E29" s="135">
        <v>0</v>
      </c>
      <c r="F29" s="135">
        <v>0</v>
      </c>
      <c r="G29" s="135">
        <v>0</v>
      </c>
      <c r="H29" s="135">
        <v>0</v>
      </c>
      <c r="I29" s="135">
        <v>0</v>
      </c>
      <c r="J29" s="135">
        <v>0</v>
      </c>
      <c r="K29" s="135">
        <v>0</v>
      </c>
      <c r="L29" s="135">
        <v>0</v>
      </c>
      <c r="M29" s="135">
        <v>0</v>
      </c>
      <c r="N29" s="135">
        <f t="shared" si="5"/>
        <v>0</v>
      </c>
      <c r="O29" s="133">
        <v>0</v>
      </c>
      <c r="P29" s="138"/>
    </row>
    <row r="30" spans="1:16" ht="11.25" customHeight="1" x14ac:dyDescent="0.2">
      <c r="A30" s="137" t="s">
        <v>105</v>
      </c>
      <c r="B30" s="133">
        <v>5357268.7200000007</v>
      </c>
      <c r="C30" s="134">
        <v>292096.16000000003</v>
      </c>
      <c r="D30" s="135">
        <v>690726.34</v>
      </c>
      <c r="E30" s="135">
        <v>69308.39</v>
      </c>
      <c r="F30" s="135">
        <v>184315.01</v>
      </c>
      <c r="G30" s="135">
        <v>367268.07</v>
      </c>
      <c r="H30" s="135">
        <v>18856.949999999997</v>
      </c>
      <c r="I30" s="135">
        <v>51788.7</v>
      </c>
      <c r="J30" s="135">
        <v>673092.14</v>
      </c>
      <c r="K30" s="135">
        <v>46058.09</v>
      </c>
      <c r="L30" s="135">
        <v>657546.67000000004</v>
      </c>
      <c r="M30" s="135">
        <v>1745326.4999999998</v>
      </c>
      <c r="N30" s="135">
        <f>SUM(B30:M30)</f>
        <v>10153651.74</v>
      </c>
      <c r="O30" s="133">
        <v>0</v>
      </c>
      <c r="P30" s="138"/>
    </row>
    <row r="31" spans="1:16" ht="11.25" customHeight="1" x14ac:dyDescent="0.2">
      <c r="A31" s="139" t="s">
        <v>106</v>
      </c>
      <c r="B31" s="140">
        <v>71350152.459999993</v>
      </c>
      <c r="C31" s="141">
        <v>71272506.760000005</v>
      </c>
      <c r="D31" s="142">
        <v>71412260.420000002</v>
      </c>
      <c r="E31" s="142">
        <v>71118684.439999998</v>
      </c>
      <c r="F31" s="142">
        <v>70924261.700000003</v>
      </c>
      <c r="G31" s="142">
        <v>71010893.319999993</v>
      </c>
      <c r="H31" s="142">
        <v>70680080.769999996</v>
      </c>
      <c r="I31" s="142">
        <v>70695071.510000005</v>
      </c>
      <c r="J31" s="142">
        <v>10998175.16</v>
      </c>
      <c r="K31" s="142">
        <v>0</v>
      </c>
      <c r="L31" s="142">
        <v>0</v>
      </c>
      <c r="M31" s="142">
        <v>173173.46000000002</v>
      </c>
      <c r="N31" s="135">
        <f>SUM(B31:M31)</f>
        <v>579635260</v>
      </c>
      <c r="O31" s="140">
        <v>0</v>
      </c>
      <c r="P31" s="138"/>
    </row>
    <row r="32" spans="1:16" ht="11.25" customHeight="1" x14ac:dyDescent="0.2">
      <c r="A32" s="143" t="s">
        <v>107</v>
      </c>
      <c r="B32" s="144">
        <f t="shared" ref="B32:O32" si="6">B18-B27</f>
        <v>396791763.90999997</v>
      </c>
      <c r="C32" s="144">
        <f t="shared" si="6"/>
        <v>299632683.75</v>
      </c>
      <c r="D32" s="144">
        <f t="shared" si="6"/>
        <v>299318791.01999998</v>
      </c>
      <c r="E32" s="144">
        <f t="shared" si="6"/>
        <v>297081406.38999999</v>
      </c>
      <c r="F32" s="144">
        <f t="shared" si="6"/>
        <v>297964346.04999995</v>
      </c>
      <c r="G32" s="144">
        <f t="shared" si="6"/>
        <v>330994123.19</v>
      </c>
      <c r="H32" s="144">
        <f t="shared" si="6"/>
        <v>302185880.48000002</v>
      </c>
      <c r="I32" s="144">
        <f t="shared" si="6"/>
        <v>299731282.91999996</v>
      </c>
      <c r="J32" s="144">
        <f t="shared" si="6"/>
        <v>360670408.16000003</v>
      </c>
      <c r="K32" s="144">
        <f t="shared" si="6"/>
        <v>372653814.89999998</v>
      </c>
      <c r="L32" s="144">
        <f t="shared" si="6"/>
        <v>371463388.84999996</v>
      </c>
      <c r="M32" s="144">
        <f t="shared" si="6"/>
        <v>614304295.38999999</v>
      </c>
      <c r="N32" s="145">
        <f>N18-N27</f>
        <v>4242792185.0099983</v>
      </c>
      <c r="O32" s="144">
        <f t="shared" si="6"/>
        <v>0</v>
      </c>
    </row>
    <row r="33" spans="1:15" ht="11.25" customHeight="1" x14ac:dyDescent="0.2">
      <c r="A33" s="146"/>
      <c r="B33" s="147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8"/>
    </row>
    <row r="34" spans="1:15" ht="11.25" customHeight="1" x14ac:dyDescent="0.2">
      <c r="A34" s="149" t="s">
        <v>108</v>
      </c>
      <c r="B34" s="150"/>
      <c r="C34" s="150"/>
      <c r="D34" s="150"/>
      <c r="E34" s="150"/>
      <c r="F34" s="149" t="s">
        <v>16</v>
      </c>
      <c r="G34" s="150"/>
      <c r="H34" s="150"/>
      <c r="I34" s="150"/>
      <c r="J34" s="150"/>
      <c r="K34" s="150"/>
      <c r="L34" s="150"/>
      <c r="M34" s="149" t="s">
        <v>109</v>
      </c>
      <c r="N34" s="150"/>
      <c r="O34" s="151"/>
    </row>
    <row r="35" spans="1:15" ht="11.25" customHeight="1" x14ac:dyDescent="0.2">
      <c r="A35" s="146" t="s">
        <v>110</v>
      </c>
      <c r="B35" s="152"/>
      <c r="C35" s="152"/>
      <c r="D35" s="152"/>
      <c r="E35" s="152"/>
      <c r="F35" s="153"/>
      <c r="G35" s="152"/>
      <c r="H35" s="154"/>
      <c r="I35" s="154"/>
      <c r="J35" s="154"/>
      <c r="K35" s="154"/>
      <c r="L35" s="155">
        <v>1062519048000</v>
      </c>
      <c r="M35" s="156" t="s">
        <v>36</v>
      </c>
      <c r="N35" s="157"/>
      <c r="O35" s="158"/>
    </row>
    <row r="36" spans="1:15" ht="12.75" x14ac:dyDescent="0.2">
      <c r="A36" s="159" t="s">
        <v>111</v>
      </c>
      <c r="B36" s="160"/>
      <c r="C36" s="160"/>
      <c r="D36" s="160"/>
      <c r="E36" s="160"/>
      <c r="F36" s="161"/>
      <c r="G36" s="160"/>
      <c r="H36" s="162"/>
      <c r="I36" s="162"/>
      <c r="J36" s="162"/>
      <c r="K36" s="162"/>
      <c r="L36" s="163">
        <f>N32+O32</f>
        <v>4242792185.0099983</v>
      </c>
      <c r="M36" s="161"/>
      <c r="N36" s="162"/>
      <c r="O36" s="164">
        <f>L36/L35*100</f>
        <v>0.39931445869100296</v>
      </c>
    </row>
    <row r="37" spans="1:15" ht="11.25" customHeight="1" x14ac:dyDescent="0.2">
      <c r="A37" s="165" t="s">
        <v>112</v>
      </c>
      <c r="B37" s="166"/>
      <c r="C37" s="166"/>
      <c r="D37" s="166"/>
      <c r="E37" s="167"/>
      <c r="F37" s="146"/>
      <c r="G37" s="147"/>
      <c r="H37" s="147"/>
      <c r="I37" s="147"/>
      <c r="J37" s="147"/>
      <c r="K37" s="147"/>
      <c r="L37" s="155">
        <f>L35*O37/100</f>
        <v>12856480480.799999</v>
      </c>
      <c r="M37" s="146"/>
      <c r="N37" s="147"/>
      <c r="O37" s="168">
        <v>1.21</v>
      </c>
    </row>
    <row r="38" spans="1:15" ht="11.25" customHeight="1" x14ac:dyDescent="0.2">
      <c r="A38" s="146" t="s">
        <v>113</v>
      </c>
      <c r="B38" s="147"/>
      <c r="C38" s="147"/>
      <c r="D38" s="147"/>
      <c r="E38" s="147"/>
      <c r="F38" s="146"/>
      <c r="G38" s="147"/>
      <c r="H38" s="147"/>
      <c r="I38" s="147"/>
      <c r="J38" s="147"/>
      <c r="K38" s="147"/>
      <c r="L38" s="155">
        <f>L35*O38/100</f>
        <v>12213656456.76</v>
      </c>
      <c r="M38" s="146"/>
      <c r="N38" s="147"/>
      <c r="O38" s="168">
        <v>1.1495</v>
      </c>
    </row>
    <row r="39" spans="1:15" ht="11.25" customHeight="1" x14ac:dyDescent="0.2">
      <c r="A39" s="146" t="s">
        <v>114</v>
      </c>
      <c r="B39" s="147"/>
      <c r="C39" s="147"/>
      <c r="D39" s="147"/>
      <c r="E39" s="147"/>
      <c r="F39" s="146"/>
      <c r="G39" s="147"/>
      <c r="H39" s="147"/>
      <c r="I39" s="147"/>
      <c r="J39" s="147"/>
      <c r="K39" s="147"/>
      <c r="L39" s="155">
        <f>L35*O39/100</f>
        <v>11570832432.719999</v>
      </c>
      <c r="M39" s="146"/>
      <c r="N39" s="147"/>
      <c r="O39" s="168">
        <v>1.089</v>
      </c>
    </row>
    <row r="40" spans="1:15" ht="11.25" customHeight="1" x14ac:dyDescent="0.2">
      <c r="A40" s="169" t="s">
        <v>115</v>
      </c>
      <c r="B40" s="170"/>
      <c r="C40" s="170"/>
      <c r="D40" s="170"/>
      <c r="E40" s="170"/>
      <c r="F40" s="99"/>
      <c r="G40" s="99"/>
      <c r="H40" s="99"/>
      <c r="I40" s="99"/>
      <c r="J40" s="99"/>
      <c r="K40" s="99"/>
      <c r="L40" s="99"/>
      <c r="M40" s="99"/>
      <c r="N40" s="99"/>
      <c r="O40" s="99"/>
    </row>
    <row r="41" spans="1:15" ht="12.75" x14ac:dyDescent="0.2">
      <c r="A41" s="171" t="s">
        <v>116</v>
      </c>
      <c r="B41" s="171"/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</row>
    <row r="42" spans="1:15" ht="11.25" customHeight="1" x14ac:dyDescent="0.2">
      <c r="A42" s="172" t="s">
        <v>117</v>
      </c>
      <c r="B42" s="172"/>
      <c r="C42" s="172"/>
      <c r="D42" s="172"/>
      <c r="E42" s="172"/>
      <c r="F42" s="172"/>
      <c r="G42" s="172"/>
      <c r="H42" s="173"/>
      <c r="I42" s="173"/>
      <c r="J42" s="173"/>
      <c r="K42" s="173"/>
      <c r="L42" s="173"/>
      <c r="M42" s="173"/>
      <c r="N42" s="173"/>
      <c r="O42" s="173"/>
    </row>
    <row r="43" spans="1:15" ht="11.25" customHeight="1" x14ac:dyDescent="0.2">
      <c r="A43" s="171" t="s">
        <v>118</v>
      </c>
      <c r="B43" s="171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</row>
    <row r="44" spans="1:15" ht="25.5" customHeight="1" x14ac:dyDescent="0.25">
      <c r="A44" s="174"/>
      <c r="B44" s="174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</row>
    <row r="45" spans="1:15" ht="53.25" customHeight="1" x14ac:dyDescent="0.25">
      <c r="A45" s="175" t="s">
        <v>119</v>
      </c>
      <c r="B45" s="175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</row>
    <row r="46" spans="1:15" ht="53.25" customHeight="1" x14ac:dyDescent="0.25">
      <c r="A46" s="175" t="s">
        <v>120</v>
      </c>
      <c r="B46" s="175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</row>
    <row r="47" spans="1:15" ht="52.5" customHeight="1" x14ac:dyDescent="0.25">
      <c r="A47" s="175" t="s">
        <v>121</v>
      </c>
      <c r="B47" s="175"/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</row>
  </sheetData>
  <mergeCells count="32">
    <mergeCell ref="A46:O46"/>
    <mergeCell ref="A47:O47"/>
    <mergeCell ref="M35:O35"/>
    <mergeCell ref="A37:E37"/>
    <mergeCell ref="A41:O41"/>
    <mergeCell ref="A42:G42"/>
    <mergeCell ref="A43:O43"/>
    <mergeCell ref="A45:O45"/>
    <mergeCell ref="I14:I17"/>
    <mergeCell ref="J14:J17"/>
    <mergeCell ref="K14:K17"/>
    <mergeCell ref="L14:L17"/>
    <mergeCell ref="M14:M17"/>
    <mergeCell ref="A34:E34"/>
    <mergeCell ref="F34:L34"/>
    <mergeCell ref="M34:O34"/>
    <mergeCell ref="B11:O11"/>
    <mergeCell ref="B12:O12"/>
    <mergeCell ref="B13:N13"/>
    <mergeCell ref="B14:B17"/>
    <mergeCell ref="C14:C17"/>
    <mergeCell ref="D14:D17"/>
    <mergeCell ref="E14:E17"/>
    <mergeCell ref="F14:F17"/>
    <mergeCell ref="G14:G17"/>
    <mergeCell ref="H14:H17"/>
    <mergeCell ref="A3:O3"/>
    <mergeCell ref="A4:O4"/>
    <mergeCell ref="A5:O5"/>
    <mergeCell ref="A6:O6"/>
    <mergeCell ref="A7:O7"/>
    <mergeCell ref="A8:O8"/>
  </mergeCells>
  <pageMargins left="0.511811024" right="0.511811024" top="0.78740157499999996" bottom="0.78740157499999996" header="0.31496062000000002" footer="0.31496062000000002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showGridLines="0" topLeftCell="A22" zoomScaleNormal="100" workbookViewId="0">
      <selection activeCell="D44" sqref="D44"/>
    </sheetView>
  </sheetViews>
  <sheetFormatPr defaultColWidth="21.140625" defaultRowHeight="14.1" customHeight="1" x14ac:dyDescent="0.2"/>
  <cols>
    <col min="1" max="1" width="40.28515625" style="22" customWidth="1"/>
    <col min="2" max="2" width="16.140625" style="22" customWidth="1"/>
    <col min="3" max="3" width="11.42578125" style="22" customWidth="1"/>
    <col min="4" max="4" width="12.85546875" style="22" customWidth="1"/>
    <col min="5" max="5" width="12.7109375" style="22" customWidth="1"/>
    <col min="6" max="6" width="11.42578125" style="22" customWidth="1"/>
    <col min="7" max="7" width="17.7109375" style="22" customWidth="1"/>
    <col min="8" max="8" width="12.85546875" style="22" customWidth="1"/>
    <col min="9" max="9" width="12.5703125" style="22" customWidth="1"/>
    <col min="10" max="16384" width="21.140625" style="22"/>
  </cols>
  <sheetData>
    <row r="1" spans="1:10" ht="14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</row>
    <row r="2" spans="1:10" ht="14.1" customHeight="1" x14ac:dyDescent="0.2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3" spans="1:10" ht="14.1" customHeight="1" x14ac:dyDescent="0.2">
      <c r="A3" s="72" t="s">
        <v>2</v>
      </c>
      <c r="B3" s="72"/>
      <c r="C3" s="72"/>
      <c r="D3" s="72"/>
      <c r="E3" s="72"/>
      <c r="F3" s="72"/>
      <c r="G3" s="72"/>
      <c r="H3" s="72"/>
      <c r="I3" s="72"/>
    </row>
    <row r="4" spans="1:10" ht="14.1" customHeight="1" x14ac:dyDescent="0.2">
      <c r="A4" s="73" t="s">
        <v>31</v>
      </c>
      <c r="B4" s="73"/>
      <c r="C4" s="73"/>
      <c r="D4" s="73"/>
      <c r="E4" s="73"/>
      <c r="F4" s="73"/>
      <c r="G4" s="73"/>
      <c r="H4" s="73"/>
      <c r="I4" s="73"/>
    </row>
    <row r="5" spans="1:10" ht="14.1" customHeight="1" x14ac:dyDescent="0.2">
      <c r="A5" s="72" t="s">
        <v>3</v>
      </c>
      <c r="B5" s="72"/>
      <c r="C5" s="72"/>
      <c r="D5" s="72"/>
      <c r="E5" s="72"/>
      <c r="F5" s="72"/>
      <c r="G5" s="72"/>
      <c r="H5" s="72"/>
      <c r="I5" s="72"/>
    </row>
    <row r="6" spans="1:10" ht="14.1" customHeight="1" x14ac:dyDescent="0.2">
      <c r="A6" s="71" t="s">
        <v>54</v>
      </c>
      <c r="B6" s="71"/>
      <c r="C6" s="71"/>
      <c r="D6" s="71"/>
      <c r="E6" s="71"/>
      <c r="F6" s="71"/>
      <c r="G6" s="71"/>
      <c r="H6" s="71"/>
      <c r="I6" s="71"/>
    </row>
    <row r="7" spans="1:10" ht="14.1" customHeight="1" x14ac:dyDescent="0.2">
      <c r="A7" s="72"/>
      <c r="B7" s="72"/>
      <c r="C7" s="72"/>
      <c r="D7" s="72"/>
      <c r="E7" s="29"/>
      <c r="F7" s="29"/>
      <c r="G7" s="29"/>
      <c r="H7" s="29"/>
      <c r="I7" s="29"/>
    </row>
    <row r="8" spans="1:10" ht="14.1" customHeight="1" x14ac:dyDescent="0.2">
      <c r="A8" s="83" t="s">
        <v>34</v>
      </c>
      <c r="B8" s="83"/>
      <c r="C8" s="83"/>
      <c r="D8" s="30"/>
      <c r="E8" s="29"/>
      <c r="F8" s="29"/>
      <c r="G8" s="29"/>
      <c r="H8" s="29"/>
      <c r="J8" s="31">
        <v>1</v>
      </c>
    </row>
    <row r="9" spans="1:10" ht="14.1" customHeight="1" x14ac:dyDescent="0.2">
      <c r="A9" s="84" t="s">
        <v>21</v>
      </c>
      <c r="B9" s="87" t="s">
        <v>22</v>
      </c>
      <c r="C9" s="89" t="s">
        <v>23</v>
      </c>
      <c r="D9" s="90"/>
      <c r="E9" s="90"/>
      <c r="F9" s="91"/>
      <c r="G9" s="76" t="s">
        <v>11</v>
      </c>
      <c r="H9" s="76" t="s">
        <v>24</v>
      </c>
      <c r="I9" s="76" t="s">
        <v>48</v>
      </c>
      <c r="J9" s="74" t="s">
        <v>39</v>
      </c>
    </row>
    <row r="10" spans="1:10" ht="29.25" customHeight="1" x14ac:dyDescent="0.2">
      <c r="A10" s="85"/>
      <c r="B10" s="88"/>
      <c r="C10" s="82" t="s">
        <v>25</v>
      </c>
      <c r="D10" s="82"/>
      <c r="E10" s="76" t="s">
        <v>26</v>
      </c>
      <c r="F10" s="76" t="s">
        <v>57</v>
      </c>
      <c r="G10" s="77"/>
      <c r="H10" s="77"/>
      <c r="I10" s="77"/>
      <c r="J10" s="75"/>
    </row>
    <row r="11" spans="1:10" ht="67.5" customHeight="1" x14ac:dyDescent="0.2">
      <c r="A11" s="85"/>
      <c r="B11" s="88"/>
      <c r="C11" s="37" t="s">
        <v>13</v>
      </c>
      <c r="D11" s="37" t="s">
        <v>12</v>
      </c>
      <c r="E11" s="77"/>
      <c r="F11" s="77"/>
      <c r="G11" s="77"/>
      <c r="H11" s="78"/>
      <c r="I11" s="78"/>
      <c r="J11" s="75"/>
    </row>
    <row r="12" spans="1:10" ht="12" customHeight="1" x14ac:dyDescent="0.2">
      <c r="A12" s="86"/>
      <c r="B12" s="24" t="s">
        <v>4</v>
      </c>
      <c r="C12" s="24" t="s">
        <v>5</v>
      </c>
      <c r="D12" s="24" t="s">
        <v>27</v>
      </c>
      <c r="E12" s="25" t="s">
        <v>28</v>
      </c>
      <c r="F12" s="25" t="s">
        <v>29</v>
      </c>
      <c r="G12" s="26" t="s">
        <v>30</v>
      </c>
      <c r="H12" s="27" t="s">
        <v>40</v>
      </c>
      <c r="I12" s="27" t="s">
        <v>49</v>
      </c>
      <c r="J12" s="23" t="s">
        <v>47</v>
      </c>
    </row>
    <row r="13" spans="1:10" ht="15" customHeight="1" x14ac:dyDescent="0.2">
      <c r="A13" s="38" t="s">
        <v>6</v>
      </c>
      <c r="B13" s="39">
        <f t="shared" ref="B13:H13" si="0">SUM(B14:B18)</f>
        <v>941043116.03999996</v>
      </c>
      <c r="C13" s="40">
        <f t="shared" si="0"/>
        <v>390801.82</v>
      </c>
      <c r="D13" s="40">
        <f t="shared" si="0"/>
        <v>145318.44</v>
      </c>
      <c r="E13" s="40">
        <f t="shared" si="0"/>
        <v>12055.37</v>
      </c>
      <c r="F13" s="40">
        <f t="shared" si="0"/>
        <v>1901129.97</v>
      </c>
      <c r="G13" s="46">
        <f>SUM(G14:G18)</f>
        <v>938593810.43999994</v>
      </c>
      <c r="H13" s="40">
        <f t="shared" si="0"/>
        <v>10284423.25</v>
      </c>
      <c r="I13" s="41">
        <v>0</v>
      </c>
      <c r="J13" s="46">
        <f>J14+J15+J16+J17+J18</f>
        <v>928309387.18999994</v>
      </c>
    </row>
    <row r="14" spans="1:10" ht="12" x14ac:dyDescent="0.2">
      <c r="A14" s="42" t="s">
        <v>42</v>
      </c>
      <c r="B14" s="47">
        <v>457930906.75999999</v>
      </c>
      <c r="C14" s="47">
        <v>0</v>
      </c>
      <c r="D14" s="47">
        <v>0</v>
      </c>
      <c r="E14" s="47">
        <v>8779.6</v>
      </c>
      <c r="F14" s="48">
        <v>0</v>
      </c>
      <c r="G14" s="47">
        <f>B14-C14-D14-E14-F14</f>
        <v>457922127.15999997</v>
      </c>
      <c r="H14" s="49">
        <v>14884.75</v>
      </c>
      <c r="I14" s="48">
        <v>0</v>
      </c>
      <c r="J14" s="47">
        <f>G14-H14</f>
        <v>457907242.40999997</v>
      </c>
    </row>
    <row r="15" spans="1:10" ht="12" x14ac:dyDescent="0.2">
      <c r="A15" s="42" t="s">
        <v>50</v>
      </c>
      <c r="B15" s="50">
        <v>77913066.790000007</v>
      </c>
      <c r="C15" s="50">
        <v>0</v>
      </c>
      <c r="D15" s="50">
        <v>75853.19</v>
      </c>
      <c r="E15" s="50">
        <v>1482.36</v>
      </c>
      <c r="F15" s="51">
        <v>0</v>
      </c>
      <c r="G15" s="50">
        <f t="shared" ref="G15:G18" si="1">B15-C15-D15-E15-F15</f>
        <v>77835731.24000001</v>
      </c>
      <c r="H15" s="52">
        <v>9786206.7599999998</v>
      </c>
      <c r="I15" s="51">
        <v>0</v>
      </c>
      <c r="J15" s="50">
        <f t="shared" ref="J15:J18" si="2">G15-H15</f>
        <v>68049524.480000004</v>
      </c>
    </row>
    <row r="16" spans="1:10" ht="12" x14ac:dyDescent="0.2">
      <c r="A16" s="42" t="s">
        <v>43</v>
      </c>
      <c r="B16" s="50">
        <v>1385381.5</v>
      </c>
      <c r="C16" s="50">
        <v>0</v>
      </c>
      <c r="D16" s="50">
        <v>0</v>
      </c>
      <c r="E16" s="50">
        <v>0</v>
      </c>
      <c r="F16" s="51">
        <v>0</v>
      </c>
      <c r="G16" s="50">
        <f t="shared" si="1"/>
        <v>1385381.5</v>
      </c>
      <c r="H16" s="52">
        <v>0</v>
      </c>
      <c r="I16" s="51">
        <v>0</v>
      </c>
      <c r="J16" s="50">
        <f t="shared" si="2"/>
        <v>1385381.5</v>
      </c>
    </row>
    <row r="17" spans="1:11" ht="12" x14ac:dyDescent="0.2">
      <c r="A17" s="42" t="s">
        <v>44</v>
      </c>
      <c r="B17" s="50">
        <v>401912631.01999998</v>
      </c>
      <c r="C17" s="50">
        <v>390801.82</v>
      </c>
      <c r="D17" s="50">
        <v>69465.25</v>
      </c>
      <c r="E17" s="50">
        <v>1793.41</v>
      </c>
      <c r="F17" s="51">
        <v>0</v>
      </c>
      <c r="G17" s="50">
        <f t="shared" si="1"/>
        <v>401450570.53999996</v>
      </c>
      <c r="H17" s="52">
        <v>483331.74</v>
      </c>
      <c r="I17" s="51">
        <v>0</v>
      </c>
      <c r="J17" s="50">
        <f t="shared" si="2"/>
        <v>400967238.79999995</v>
      </c>
    </row>
    <row r="18" spans="1:11" ht="12" customHeight="1" x14ac:dyDescent="0.2">
      <c r="A18" s="42" t="s">
        <v>45</v>
      </c>
      <c r="B18" s="53">
        <v>1901129.97</v>
      </c>
      <c r="C18" s="53">
        <v>0</v>
      </c>
      <c r="D18" s="53">
        <v>0</v>
      </c>
      <c r="E18" s="53">
        <v>0</v>
      </c>
      <c r="F18" s="54">
        <v>1901129.97</v>
      </c>
      <c r="G18" s="53">
        <f t="shared" si="1"/>
        <v>0</v>
      </c>
      <c r="H18" s="55">
        <v>0</v>
      </c>
      <c r="I18" s="51">
        <v>0</v>
      </c>
      <c r="J18" s="53">
        <f t="shared" si="2"/>
        <v>0</v>
      </c>
    </row>
    <row r="19" spans="1:11" ht="17.100000000000001" customHeight="1" x14ac:dyDescent="0.2">
      <c r="A19" s="38" t="s">
        <v>7</v>
      </c>
      <c r="B19" s="56">
        <f>B20</f>
        <v>947257603.63</v>
      </c>
      <c r="C19" s="56">
        <f t="shared" ref="C19:H19" si="3">SUM(C20)</f>
        <v>1564535.87</v>
      </c>
      <c r="D19" s="56">
        <f t="shared" si="3"/>
        <v>3231092.75</v>
      </c>
      <c r="E19" s="56">
        <f t="shared" si="3"/>
        <v>18783154.75</v>
      </c>
      <c r="F19" s="56">
        <f t="shared" si="3"/>
        <v>142540.07</v>
      </c>
      <c r="G19" s="57">
        <f>G20</f>
        <v>923536280.18999994</v>
      </c>
      <c r="H19" s="56">
        <f t="shared" si="3"/>
        <v>121787904.45</v>
      </c>
      <c r="I19" s="58">
        <v>0</v>
      </c>
      <c r="J19" s="57">
        <f>J20</f>
        <v>801748375.73999989</v>
      </c>
    </row>
    <row r="20" spans="1:11" ht="13.5" customHeight="1" x14ac:dyDescent="0.2">
      <c r="A20" s="42" t="s">
        <v>46</v>
      </c>
      <c r="B20" s="58">
        <v>947257603.63</v>
      </c>
      <c r="C20" s="58">
        <v>1564535.87</v>
      </c>
      <c r="D20" s="58">
        <v>3231092.75</v>
      </c>
      <c r="E20" s="58">
        <v>18783154.75</v>
      </c>
      <c r="F20" s="58">
        <v>142540.07</v>
      </c>
      <c r="G20" s="58">
        <f>B20-C20-D20-E20-F20</f>
        <v>923536280.18999994</v>
      </c>
      <c r="H20" s="58">
        <v>121787904.45</v>
      </c>
      <c r="I20" s="58">
        <v>0</v>
      </c>
      <c r="J20" s="58">
        <f>G20-H20</f>
        <v>801748375.73999989</v>
      </c>
    </row>
    <row r="21" spans="1:11" ht="17.100000000000001" customHeight="1" x14ac:dyDescent="0.2">
      <c r="A21" s="38" t="s">
        <v>8</v>
      </c>
      <c r="B21" s="57">
        <f>B19+B13</f>
        <v>1888300719.6700001</v>
      </c>
      <c r="C21" s="57">
        <f t="shared" ref="C21:H21" si="4">C13+C19</f>
        <v>1955337.6900000002</v>
      </c>
      <c r="D21" s="57">
        <f t="shared" si="4"/>
        <v>3376411.19</v>
      </c>
      <c r="E21" s="57">
        <f t="shared" si="4"/>
        <v>18795210.120000001</v>
      </c>
      <c r="F21" s="57">
        <f t="shared" si="4"/>
        <v>2043670.04</v>
      </c>
      <c r="G21" s="57">
        <f t="shared" si="4"/>
        <v>1862130090.6299999</v>
      </c>
      <c r="H21" s="57">
        <f t="shared" si="4"/>
        <v>132072327.7</v>
      </c>
      <c r="I21" s="58">
        <v>0</v>
      </c>
      <c r="J21" s="57">
        <f>J13+J19</f>
        <v>1730057762.9299998</v>
      </c>
    </row>
    <row r="22" spans="1:11" ht="12.75" customHeight="1" x14ac:dyDescent="0.2">
      <c r="A22" s="80" t="s">
        <v>51</v>
      </c>
      <c r="B22" s="81"/>
      <c r="C22" s="81"/>
      <c r="D22" s="81"/>
      <c r="E22" s="29"/>
      <c r="F22" s="32"/>
      <c r="G22" s="29"/>
      <c r="H22" s="29"/>
      <c r="I22" s="29"/>
    </row>
    <row r="23" spans="1:11" ht="12.75" customHeight="1" x14ac:dyDescent="0.2">
      <c r="A23" s="33"/>
      <c r="B23" s="33"/>
      <c r="C23" s="33"/>
      <c r="D23" s="33"/>
      <c r="E23" s="29"/>
      <c r="F23" s="32"/>
      <c r="G23" s="29"/>
      <c r="H23" s="29"/>
      <c r="I23" s="29"/>
      <c r="K23" s="64"/>
    </row>
    <row r="24" spans="1:11" ht="12.75" customHeight="1" x14ac:dyDescent="0.2">
      <c r="A24" s="34" t="s">
        <v>37</v>
      </c>
      <c r="B24" s="34"/>
      <c r="C24" s="34"/>
      <c r="D24" s="34"/>
      <c r="E24" s="34"/>
      <c r="F24" s="34"/>
      <c r="G24" s="34"/>
      <c r="H24" s="34"/>
      <c r="I24" s="34"/>
    </row>
    <row r="25" spans="1:11" ht="12.75" customHeight="1" x14ac:dyDescent="0.2">
      <c r="A25" s="79" t="s">
        <v>58</v>
      </c>
      <c r="B25" s="79"/>
      <c r="C25" s="79"/>
      <c r="D25" s="79"/>
      <c r="E25" s="79"/>
      <c r="F25" s="79"/>
      <c r="G25" s="79"/>
      <c r="H25" s="79"/>
      <c r="I25" s="79"/>
      <c r="K25" s="64"/>
    </row>
    <row r="26" spans="1:11" ht="21.75" customHeight="1" x14ac:dyDescent="0.2">
      <c r="A26" s="79" t="s">
        <v>38</v>
      </c>
      <c r="B26" s="79"/>
      <c r="C26" s="79"/>
      <c r="D26" s="79"/>
      <c r="E26" s="79"/>
      <c r="F26" s="79"/>
      <c r="G26" s="79"/>
      <c r="H26" s="79"/>
      <c r="I26" s="79"/>
    </row>
    <row r="27" spans="1:11" ht="12.75" customHeight="1" x14ac:dyDescent="0.2">
      <c r="A27" s="33"/>
      <c r="B27" s="33"/>
      <c r="C27" s="33"/>
      <c r="D27" s="33"/>
      <c r="E27" s="29"/>
      <c r="F27" s="32"/>
      <c r="G27" s="29"/>
      <c r="H27" s="29"/>
      <c r="I27" s="29"/>
    </row>
    <row r="28" spans="1:11" ht="12.75" customHeight="1" x14ac:dyDescent="0.2">
      <c r="A28" s="33"/>
      <c r="B28" s="33"/>
      <c r="C28" s="33"/>
      <c r="D28" s="33"/>
      <c r="E28" s="29"/>
      <c r="F28" s="32"/>
      <c r="G28" s="29"/>
      <c r="H28" s="29"/>
      <c r="I28" s="29"/>
    </row>
    <row r="29" spans="1:11" ht="10.5" customHeight="1" x14ac:dyDescent="0.2">
      <c r="A29" s="68" t="s">
        <v>52</v>
      </c>
      <c r="B29" s="68"/>
      <c r="C29" s="68"/>
      <c r="D29" s="68"/>
      <c r="E29" s="68"/>
      <c r="F29" s="68"/>
      <c r="G29" s="68"/>
      <c r="H29" s="68"/>
      <c r="I29" s="68"/>
      <c r="J29" s="68"/>
    </row>
    <row r="30" spans="1:11" ht="14.1" customHeight="1" x14ac:dyDescent="0.2">
      <c r="A30" s="69" t="s">
        <v>9</v>
      </c>
      <c r="B30" s="69"/>
      <c r="C30" s="69"/>
      <c r="D30" s="69"/>
      <c r="E30" s="69"/>
      <c r="F30" s="69"/>
      <c r="G30" s="69"/>
      <c r="H30" s="69"/>
      <c r="I30" s="69"/>
      <c r="J30" s="69"/>
    </row>
    <row r="31" spans="1:11" ht="14.1" customHeight="1" x14ac:dyDescent="0.2">
      <c r="A31" s="35"/>
      <c r="B31" s="36"/>
      <c r="C31" s="35"/>
      <c r="D31" s="35"/>
      <c r="E31" s="29"/>
      <c r="F31" s="29"/>
      <c r="G31" s="29"/>
      <c r="H31" s="29"/>
      <c r="I31" s="29"/>
    </row>
    <row r="32" spans="1:11" ht="14.1" customHeight="1" x14ac:dyDescent="0.2">
      <c r="A32" s="43" t="s">
        <v>56</v>
      </c>
      <c r="B32" s="60"/>
      <c r="C32" s="61"/>
      <c r="D32" s="61"/>
      <c r="E32" s="62"/>
      <c r="F32" s="62"/>
      <c r="G32" s="67" t="s">
        <v>67</v>
      </c>
      <c r="H32" s="67"/>
      <c r="I32" s="67"/>
      <c r="J32" s="67"/>
    </row>
    <row r="33" spans="1:10" ht="14.1" customHeight="1" x14ac:dyDescent="0.2">
      <c r="A33" s="43" t="s">
        <v>59</v>
      </c>
      <c r="B33" s="60"/>
      <c r="C33" s="61"/>
      <c r="D33" s="61"/>
      <c r="E33" s="62"/>
      <c r="F33" s="62"/>
      <c r="G33" s="67" t="s">
        <v>66</v>
      </c>
      <c r="H33" s="67"/>
      <c r="I33" s="67"/>
      <c r="J33" s="67"/>
    </row>
    <row r="41" spans="1:10" ht="14.1" customHeight="1" x14ac:dyDescent="0.25">
      <c r="B41" s="63"/>
      <c r="D41" s="64"/>
    </row>
  </sheetData>
  <mergeCells count="25">
    <mergeCell ref="I9:I11"/>
    <mergeCell ref="C10:D10"/>
    <mergeCell ref="E10:E11"/>
    <mergeCell ref="F10:F11"/>
    <mergeCell ref="A7:D7"/>
    <mergeCell ref="A8:C8"/>
    <mergeCell ref="A9:A12"/>
    <mergeCell ref="B9:B11"/>
    <mergeCell ref="C9:F9"/>
    <mergeCell ref="G32:J32"/>
    <mergeCell ref="G33:J33"/>
    <mergeCell ref="A29:J29"/>
    <mergeCell ref="A30:J30"/>
    <mergeCell ref="A1:I1"/>
    <mergeCell ref="A2:I2"/>
    <mergeCell ref="A3:I3"/>
    <mergeCell ref="A4:I4"/>
    <mergeCell ref="A5:I5"/>
    <mergeCell ref="J9:J11"/>
    <mergeCell ref="H9:H11"/>
    <mergeCell ref="A25:I25"/>
    <mergeCell ref="A26:I26"/>
    <mergeCell ref="G9:G11"/>
    <mergeCell ref="A6:I6"/>
    <mergeCell ref="A22:D22"/>
  </mergeCells>
  <pageMargins left="0.51181102362204722" right="0.51181102362204722" top="0.39370078740157483" bottom="0.39370078740157483" header="0.31496062992125984" footer="0.31496062992125984"/>
  <pageSetup paperSize="9" scale="80" fitToHeight="0" orientation="landscape" r:id="rId1"/>
  <ignoredErrors>
    <ignoredError sqref="G19:H19 J1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5"/>
  <sheetViews>
    <sheetView showGridLines="0" topLeftCell="A15" zoomScale="130" zoomScaleNormal="130" workbookViewId="0">
      <selection activeCell="B26" sqref="B26"/>
    </sheetView>
  </sheetViews>
  <sheetFormatPr defaultRowHeight="11.25" x14ac:dyDescent="0.25"/>
  <cols>
    <col min="1" max="1" width="63.140625" style="3" bestFit="1" customWidth="1"/>
    <col min="2" max="2" width="32.5703125" style="2" customWidth="1"/>
    <col min="3" max="3" width="40.5703125" style="3" bestFit="1" customWidth="1"/>
    <col min="4" max="203" width="9.140625" style="3"/>
    <col min="204" max="204" width="63.140625" style="3" bestFit="1" customWidth="1"/>
    <col min="205" max="205" width="32.5703125" style="3" customWidth="1"/>
    <col min="206" max="206" width="40.5703125" style="3" bestFit="1" customWidth="1"/>
    <col min="207" max="459" width="9.140625" style="3"/>
    <col min="460" max="460" width="63.140625" style="3" bestFit="1" customWidth="1"/>
    <col min="461" max="461" width="32.5703125" style="3" customWidth="1"/>
    <col min="462" max="462" width="40.5703125" style="3" bestFit="1" customWidth="1"/>
    <col min="463" max="715" width="9.140625" style="3"/>
    <col min="716" max="716" width="63.140625" style="3" bestFit="1" customWidth="1"/>
    <col min="717" max="717" width="32.5703125" style="3" customWidth="1"/>
    <col min="718" max="718" width="40.5703125" style="3" bestFit="1" customWidth="1"/>
    <col min="719" max="971" width="9.140625" style="3"/>
    <col min="972" max="972" width="63.140625" style="3" bestFit="1" customWidth="1"/>
    <col min="973" max="973" width="32.5703125" style="3" customWidth="1"/>
    <col min="974" max="974" width="40.5703125" style="3" bestFit="1" customWidth="1"/>
    <col min="975" max="1227" width="9.140625" style="3"/>
    <col min="1228" max="1228" width="63.140625" style="3" bestFit="1" customWidth="1"/>
    <col min="1229" max="1229" width="32.5703125" style="3" customWidth="1"/>
    <col min="1230" max="1230" width="40.5703125" style="3" bestFit="1" customWidth="1"/>
    <col min="1231" max="1483" width="9.140625" style="3"/>
    <col min="1484" max="1484" width="63.140625" style="3" bestFit="1" customWidth="1"/>
    <col min="1485" max="1485" width="32.5703125" style="3" customWidth="1"/>
    <col min="1486" max="1486" width="40.5703125" style="3" bestFit="1" customWidth="1"/>
    <col min="1487" max="1739" width="9.140625" style="3"/>
    <col min="1740" max="1740" width="63.140625" style="3" bestFit="1" customWidth="1"/>
    <col min="1741" max="1741" width="32.5703125" style="3" customWidth="1"/>
    <col min="1742" max="1742" width="40.5703125" style="3" bestFit="1" customWidth="1"/>
    <col min="1743" max="1995" width="9.140625" style="3"/>
    <col min="1996" max="1996" width="63.140625" style="3" bestFit="1" customWidth="1"/>
    <col min="1997" max="1997" width="32.5703125" style="3" customWidth="1"/>
    <col min="1998" max="1998" width="40.5703125" style="3" bestFit="1" customWidth="1"/>
    <col min="1999" max="2251" width="9.140625" style="3"/>
    <col min="2252" max="2252" width="63.140625" style="3" bestFit="1" customWidth="1"/>
    <col min="2253" max="2253" width="32.5703125" style="3" customWidth="1"/>
    <col min="2254" max="2254" width="40.5703125" style="3" bestFit="1" customWidth="1"/>
    <col min="2255" max="2507" width="9.140625" style="3"/>
    <col min="2508" max="2508" width="63.140625" style="3" bestFit="1" customWidth="1"/>
    <col min="2509" max="2509" width="32.5703125" style="3" customWidth="1"/>
    <col min="2510" max="2510" width="40.5703125" style="3" bestFit="1" customWidth="1"/>
    <col min="2511" max="2763" width="9.140625" style="3"/>
    <col min="2764" max="2764" width="63.140625" style="3" bestFit="1" customWidth="1"/>
    <col min="2765" max="2765" width="32.5703125" style="3" customWidth="1"/>
    <col min="2766" max="2766" width="40.5703125" style="3" bestFit="1" customWidth="1"/>
    <col min="2767" max="3019" width="9.140625" style="3"/>
    <col min="3020" max="3020" width="63.140625" style="3" bestFit="1" customWidth="1"/>
    <col min="3021" max="3021" width="32.5703125" style="3" customWidth="1"/>
    <col min="3022" max="3022" width="40.5703125" style="3" bestFit="1" customWidth="1"/>
    <col min="3023" max="3275" width="9.140625" style="3"/>
    <col min="3276" max="3276" width="63.140625" style="3" bestFit="1" customWidth="1"/>
    <col min="3277" max="3277" width="32.5703125" style="3" customWidth="1"/>
    <col min="3278" max="3278" width="40.5703125" style="3" bestFit="1" customWidth="1"/>
    <col min="3279" max="3531" width="9.140625" style="3"/>
    <col min="3532" max="3532" width="63.140625" style="3" bestFit="1" customWidth="1"/>
    <col min="3533" max="3533" width="32.5703125" style="3" customWidth="1"/>
    <col min="3534" max="3534" width="40.5703125" style="3" bestFit="1" customWidth="1"/>
    <col min="3535" max="3787" width="9.140625" style="3"/>
    <col min="3788" max="3788" width="63.140625" style="3" bestFit="1" customWidth="1"/>
    <col min="3789" max="3789" width="32.5703125" style="3" customWidth="1"/>
    <col min="3790" max="3790" width="40.5703125" style="3" bestFit="1" customWidth="1"/>
    <col min="3791" max="4043" width="9.140625" style="3"/>
    <col min="4044" max="4044" width="63.140625" style="3" bestFit="1" customWidth="1"/>
    <col min="4045" max="4045" width="32.5703125" style="3" customWidth="1"/>
    <col min="4046" max="4046" width="40.5703125" style="3" bestFit="1" customWidth="1"/>
    <col min="4047" max="4299" width="9.140625" style="3"/>
    <col min="4300" max="4300" width="63.140625" style="3" bestFit="1" customWidth="1"/>
    <col min="4301" max="4301" width="32.5703125" style="3" customWidth="1"/>
    <col min="4302" max="4302" width="40.5703125" style="3" bestFit="1" customWidth="1"/>
    <col min="4303" max="4555" width="9.140625" style="3"/>
    <col min="4556" max="4556" width="63.140625" style="3" bestFit="1" customWidth="1"/>
    <col min="4557" max="4557" width="32.5703125" style="3" customWidth="1"/>
    <col min="4558" max="4558" width="40.5703125" style="3" bestFit="1" customWidth="1"/>
    <col min="4559" max="4811" width="9.140625" style="3"/>
    <col min="4812" max="4812" width="63.140625" style="3" bestFit="1" customWidth="1"/>
    <col min="4813" max="4813" width="32.5703125" style="3" customWidth="1"/>
    <col min="4814" max="4814" width="40.5703125" style="3" bestFit="1" customWidth="1"/>
    <col min="4815" max="5067" width="9.140625" style="3"/>
    <col min="5068" max="5068" width="63.140625" style="3" bestFit="1" customWidth="1"/>
    <col min="5069" max="5069" width="32.5703125" style="3" customWidth="1"/>
    <col min="5070" max="5070" width="40.5703125" style="3" bestFit="1" customWidth="1"/>
    <col min="5071" max="5323" width="9.140625" style="3"/>
    <col min="5324" max="5324" width="63.140625" style="3" bestFit="1" customWidth="1"/>
    <col min="5325" max="5325" width="32.5703125" style="3" customWidth="1"/>
    <col min="5326" max="5326" width="40.5703125" style="3" bestFit="1" customWidth="1"/>
    <col min="5327" max="5579" width="9.140625" style="3"/>
    <col min="5580" max="5580" width="63.140625" style="3" bestFit="1" customWidth="1"/>
    <col min="5581" max="5581" width="32.5703125" style="3" customWidth="1"/>
    <col min="5582" max="5582" width="40.5703125" style="3" bestFit="1" customWidth="1"/>
    <col min="5583" max="5835" width="9.140625" style="3"/>
    <col min="5836" max="5836" width="63.140625" style="3" bestFit="1" customWidth="1"/>
    <col min="5837" max="5837" width="32.5703125" style="3" customWidth="1"/>
    <col min="5838" max="5838" width="40.5703125" style="3" bestFit="1" customWidth="1"/>
    <col min="5839" max="6091" width="9.140625" style="3"/>
    <col min="6092" max="6092" width="63.140625" style="3" bestFit="1" customWidth="1"/>
    <col min="6093" max="6093" width="32.5703125" style="3" customWidth="1"/>
    <col min="6094" max="6094" width="40.5703125" style="3" bestFit="1" customWidth="1"/>
    <col min="6095" max="6347" width="9.140625" style="3"/>
    <col min="6348" max="6348" width="63.140625" style="3" bestFit="1" customWidth="1"/>
    <col min="6349" max="6349" width="32.5703125" style="3" customWidth="1"/>
    <col min="6350" max="6350" width="40.5703125" style="3" bestFit="1" customWidth="1"/>
    <col min="6351" max="6603" width="9.140625" style="3"/>
    <col min="6604" max="6604" width="63.140625" style="3" bestFit="1" customWidth="1"/>
    <col min="6605" max="6605" width="32.5703125" style="3" customWidth="1"/>
    <col min="6606" max="6606" width="40.5703125" style="3" bestFit="1" customWidth="1"/>
    <col min="6607" max="6859" width="9.140625" style="3"/>
    <col min="6860" max="6860" width="63.140625" style="3" bestFit="1" customWidth="1"/>
    <col min="6861" max="6861" width="32.5703125" style="3" customWidth="1"/>
    <col min="6862" max="6862" width="40.5703125" style="3" bestFit="1" customWidth="1"/>
    <col min="6863" max="7115" width="9.140625" style="3"/>
    <col min="7116" max="7116" width="63.140625" style="3" bestFit="1" customWidth="1"/>
    <col min="7117" max="7117" width="32.5703125" style="3" customWidth="1"/>
    <col min="7118" max="7118" width="40.5703125" style="3" bestFit="1" customWidth="1"/>
    <col min="7119" max="7371" width="9.140625" style="3"/>
    <col min="7372" max="7372" width="63.140625" style="3" bestFit="1" customWidth="1"/>
    <col min="7373" max="7373" width="32.5703125" style="3" customWidth="1"/>
    <col min="7374" max="7374" width="40.5703125" style="3" bestFit="1" customWidth="1"/>
    <col min="7375" max="7627" width="9.140625" style="3"/>
    <col min="7628" max="7628" width="63.140625" style="3" bestFit="1" customWidth="1"/>
    <col min="7629" max="7629" width="32.5703125" style="3" customWidth="1"/>
    <col min="7630" max="7630" width="40.5703125" style="3" bestFit="1" customWidth="1"/>
    <col min="7631" max="7883" width="9.140625" style="3"/>
    <col min="7884" max="7884" width="63.140625" style="3" bestFit="1" customWidth="1"/>
    <col min="7885" max="7885" width="32.5703125" style="3" customWidth="1"/>
    <col min="7886" max="7886" width="40.5703125" style="3" bestFit="1" customWidth="1"/>
    <col min="7887" max="8139" width="9.140625" style="3"/>
    <col min="8140" max="8140" width="63.140625" style="3" bestFit="1" customWidth="1"/>
    <col min="8141" max="8141" width="32.5703125" style="3" customWidth="1"/>
    <col min="8142" max="8142" width="40.5703125" style="3" bestFit="1" customWidth="1"/>
    <col min="8143" max="8395" width="9.140625" style="3"/>
    <col min="8396" max="8396" width="63.140625" style="3" bestFit="1" customWidth="1"/>
    <col min="8397" max="8397" width="32.5703125" style="3" customWidth="1"/>
    <col min="8398" max="8398" width="40.5703125" style="3" bestFit="1" customWidth="1"/>
    <col min="8399" max="8651" width="9.140625" style="3"/>
    <col min="8652" max="8652" width="63.140625" style="3" bestFit="1" customWidth="1"/>
    <col min="8653" max="8653" width="32.5703125" style="3" customWidth="1"/>
    <col min="8654" max="8654" width="40.5703125" style="3" bestFit="1" customWidth="1"/>
    <col min="8655" max="8907" width="9.140625" style="3"/>
    <col min="8908" max="8908" width="63.140625" style="3" bestFit="1" customWidth="1"/>
    <col min="8909" max="8909" width="32.5703125" style="3" customWidth="1"/>
    <col min="8910" max="8910" width="40.5703125" style="3" bestFit="1" customWidth="1"/>
    <col min="8911" max="9163" width="9.140625" style="3"/>
    <col min="9164" max="9164" width="63.140625" style="3" bestFit="1" customWidth="1"/>
    <col min="9165" max="9165" width="32.5703125" style="3" customWidth="1"/>
    <col min="9166" max="9166" width="40.5703125" style="3" bestFit="1" customWidth="1"/>
    <col min="9167" max="9419" width="9.140625" style="3"/>
    <col min="9420" max="9420" width="63.140625" style="3" bestFit="1" customWidth="1"/>
    <col min="9421" max="9421" width="32.5703125" style="3" customWidth="1"/>
    <col min="9422" max="9422" width="40.5703125" style="3" bestFit="1" customWidth="1"/>
    <col min="9423" max="9675" width="9.140625" style="3"/>
    <col min="9676" max="9676" width="63.140625" style="3" bestFit="1" customWidth="1"/>
    <col min="9677" max="9677" width="32.5703125" style="3" customWidth="1"/>
    <col min="9678" max="9678" width="40.5703125" style="3" bestFit="1" customWidth="1"/>
    <col min="9679" max="9931" width="9.140625" style="3"/>
    <col min="9932" max="9932" width="63.140625" style="3" bestFit="1" customWidth="1"/>
    <col min="9933" max="9933" width="32.5703125" style="3" customWidth="1"/>
    <col min="9934" max="9934" width="40.5703125" style="3" bestFit="1" customWidth="1"/>
    <col min="9935" max="10187" width="9.140625" style="3"/>
    <col min="10188" max="10188" width="63.140625" style="3" bestFit="1" customWidth="1"/>
    <col min="10189" max="10189" width="32.5703125" style="3" customWidth="1"/>
    <col min="10190" max="10190" width="40.5703125" style="3" bestFit="1" customWidth="1"/>
    <col min="10191" max="10443" width="9.140625" style="3"/>
    <col min="10444" max="10444" width="63.140625" style="3" bestFit="1" customWidth="1"/>
    <col min="10445" max="10445" width="32.5703125" style="3" customWidth="1"/>
    <col min="10446" max="10446" width="40.5703125" style="3" bestFit="1" customWidth="1"/>
    <col min="10447" max="10699" width="9.140625" style="3"/>
    <col min="10700" max="10700" width="63.140625" style="3" bestFit="1" customWidth="1"/>
    <col min="10701" max="10701" width="32.5703125" style="3" customWidth="1"/>
    <col min="10702" max="10702" width="40.5703125" style="3" bestFit="1" customWidth="1"/>
    <col min="10703" max="10955" width="9.140625" style="3"/>
    <col min="10956" max="10956" width="63.140625" style="3" bestFit="1" customWidth="1"/>
    <col min="10957" max="10957" width="32.5703125" style="3" customWidth="1"/>
    <col min="10958" max="10958" width="40.5703125" style="3" bestFit="1" customWidth="1"/>
    <col min="10959" max="11211" width="9.140625" style="3"/>
    <col min="11212" max="11212" width="63.140625" style="3" bestFit="1" customWidth="1"/>
    <col min="11213" max="11213" width="32.5703125" style="3" customWidth="1"/>
    <col min="11214" max="11214" width="40.5703125" style="3" bestFit="1" customWidth="1"/>
    <col min="11215" max="11467" width="9.140625" style="3"/>
    <col min="11468" max="11468" width="63.140625" style="3" bestFit="1" customWidth="1"/>
    <col min="11469" max="11469" width="32.5703125" style="3" customWidth="1"/>
    <col min="11470" max="11470" width="40.5703125" style="3" bestFit="1" customWidth="1"/>
    <col min="11471" max="11723" width="9.140625" style="3"/>
    <col min="11724" max="11724" width="63.140625" style="3" bestFit="1" customWidth="1"/>
    <col min="11725" max="11725" width="32.5703125" style="3" customWidth="1"/>
    <col min="11726" max="11726" width="40.5703125" style="3" bestFit="1" customWidth="1"/>
    <col min="11727" max="11979" width="9.140625" style="3"/>
    <col min="11980" max="11980" width="63.140625" style="3" bestFit="1" customWidth="1"/>
    <col min="11981" max="11981" width="32.5703125" style="3" customWidth="1"/>
    <col min="11982" max="11982" width="40.5703125" style="3" bestFit="1" customWidth="1"/>
    <col min="11983" max="12235" width="9.140625" style="3"/>
    <col min="12236" max="12236" width="63.140625" style="3" bestFit="1" customWidth="1"/>
    <col min="12237" max="12237" width="32.5703125" style="3" customWidth="1"/>
    <col min="12238" max="12238" width="40.5703125" style="3" bestFit="1" customWidth="1"/>
    <col min="12239" max="12491" width="9.140625" style="3"/>
    <col min="12492" max="12492" width="63.140625" style="3" bestFit="1" customWidth="1"/>
    <col min="12493" max="12493" width="32.5703125" style="3" customWidth="1"/>
    <col min="12494" max="12494" width="40.5703125" style="3" bestFit="1" customWidth="1"/>
    <col min="12495" max="12747" width="9.140625" style="3"/>
    <col min="12748" max="12748" width="63.140625" style="3" bestFit="1" customWidth="1"/>
    <col min="12749" max="12749" width="32.5703125" style="3" customWidth="1"/>
    <col min="12750" max="12750" width="40.5703125" style="3" bestFit="1" customWidth="1"/>
    <col min="12751" max="13003" width="9.140625" style="3"/>
    <col min="13004" max="13004" width="63.140625" style="3" bestFit="1" customWidth="1"/>
    <col min="13005" max="13005" width="32.5703125" style="3" customWidth="1"/>
    <col min="13006" max="13006" width="40.5703125" style="3" bestFit="1" customWidth="1"/>
    <col min="13007" max="13259" width="9.140625" style="3"/>
    <col min="13260" max="13260" width="63.140625" style="3" bestFit="1" customWidth="1"/>
    <col min="13261" max="13261" width="32.5703125" style="3" customWidth="1"/>
    <col min="13262" max="13262" width="40.5703125" style="3" bestFit="1" customWidth="1"/>
    <col min="13263" max="13515" width="9.140625" style="3"/>
    <col min="13516" max="13516" width="63.140625" style="3" bestFit="1" customWidth="1"/>
    <col min="13517" max="13517" width="32.5703125" style="3" customWidth="1"/>
    <col min="13518" max="13518" width="40.5703125" style="3" bestFit="1" customWidth="1"/>
    <col min="13519" max="13771" width="9.140625" style="3"/>
    <col min="13772" max="13772" width="63.140625" style="3" bestFit="1" customWidth="1"/>
    <col min="13773" max="13773" width="32.5703125" style="3" customWidth="1"/>
    <col min="13774" max="13774" width="40.5703125" style="3" bestFit="1" customWidth="1"/>
    <col min="13775" max="14027" width="9.140625" style="3"/>
    <col min="14028" max="14028" width="63.140625" style="3" bestFit="1" customWidth="1"/>
    <col min="14029" max="14029" width="32.5703125" style="3" customWidth="1"/>
    <col min="14030" max="14030" width="40.5703125" style="3" bestFit="1" customWidth="1"/>
    <col min="14031" max="14283" width="9.140625" style="3"/>
    <col min="14284" max="14284" width="63.140625" style="3" bestFit="1" customWidth="1"/>
    <col min="14285" max="14285" width="32.5703125" style="3" customWidth="1"/>
    <col min="14286" max="14286" width="40.5703125" style="3" bestFit="1" customWidth="1"/>
    <col min="14287" max="14539" width="9.140625" style="3"/>
    <col min="14540" max="14540" width="63.140625" style="3" bestFit="1" customWidth="1"/>
    <col min="14541" max="14541" width="32.5703125" style="3" customWidth="1"/>
    <col min="14542" max="14542" width="40.5703125" style="3" bestFit="1" customWidth="1"/>
    <col min="14543" max="14795" width="9.140625" style="3"/>
    <col min="14796" max="14796" width="63.140625" style="3" bestFit="1" customWidth="1"/>
    <col min="14797" max="14797" width="32.5703125" style="3" customWidth="1"/>
    <col min="14798" max="14798" width="40.5703125" style="3" bestFit="1" customWidth="1"/>
    <col min="14799" max="15051" width="9.140625" style="3"/>
    <col min="15052" max="15052" width="63.140625" style="3" bestFit="1" customWidth="1"/>
    <col min="15053" max="15053" width="32.5703125" style="3" customWidth="1"/>
    <col min="15054" max="15054" width="40.5703125" style="3" bestFit="1" customWidth="1"/>
    <col min="15055" max="15307" width="9.140625" style="3"/>
    <col min="15308" max="15308" width="63.140625" style="3" bestFit="1" customWidth="1"/>
    <col min="15309" max="15309" width="32.5703125" style="3" customWidth="1"/>
    <col min="15310" max="15310" width="40.5703125" style="3" bestFit="1" customWidth="1"/>
    <col min="15311" max="15563" width="9.140625" style="3"/>
    <col min="15564" max="15564" width="63.140625" style="3" bestFit="1" customWidth="1"/>
    <col min="15565" max="15565" width="32.5703125" style="3" customWidth="1"/>
    <col min="15566" max="15566" width="40.5703125" style="3" bestFit="1" customWidth="1"/>
    <col min="15567" max="15819" width="9.140625" style="3"/>
    <col min="15820" max="15820" width="63.140625" style="3" bestFit="1" customWidth="1"/>
    <col min="15821" max="15821" width="32.5703125" style="3" customWidth="1"/>
    <col min="15822" max="15822" width="40.5703125" style="3" bestFit="1" customWidth="1"/>
    <col min="15823" max="16075" width="9.140625" style="3"/>
    <col min="16076" max="16076" width="63.140625" style="3" bestFit="1" customWidth="1"/>
    <col min="16077" max="16077" width="32.5703125" style="3" customWidth="1"/>
    <col min="16078" max="16078" width="40.5703125" style="3" bestFit="1" customWidth="1"/>
    <col min="16079" max="16384" width="9.140625" style="3"/>
  </cols>
  <sheetData>
    <row r="1" spans="1:3" ht="13.5" customHeight="1" x14ac:dyDescent="0.25">
      <c r="A1" s="93" t="s">
        <v>0</v>
      </c>
      <c r="B1" s="93"/>
      <c r="C1" s="93"/>
    </row>
    <row r="2" spans="1:3" ht="13.5" customHeight="1" x14ac:dyDescent="0.25">
      <c r="A2" s="93" t="s">
        <v>1</v>
      </c>
      <c r="B2" s="93"/>
      <c r="C2" s="93"/>
    </row>
    <row r="3" spans="1:3" ht="13.5" customHeight="1" x14ac:dyDescent="0.25">
      <c r="A3" s="93" t="s">
        <v>2</v>
      </c>
      <c r="B3" s="93"/>
      <c r="C3" s="93"/>
    </row>
    <row r="4" spans="1:3" s="4" customFormat="1" ht="13.5" customHeight="1" x14ac:dyDescent="0.25">
      <c r="A4" s="94" t="s">
        <v>14</v>
      </c>
      <c r="B4" s="94"/>
      <c r="C4" s="94"/>
    </row>
    <row r="5" spans="1:3" s="4" customFormat="1" ht="13.5" customHeight="1" x14ac:dyDescent="0.25">
      <c r="A5" s="93" t="s">
        <v>3</v>
      </c>
      <c r="B5" s="93"/>
      <c r="C5" s="93"/>
    </row>
    <row r="6" spans="1:3" s="4" customFormat="1" ht="13.5" customHeight="1" x14ac:dyDescent="0.25">
      <c r="A6" s="95" t="s">
        <v>54</v>
      </c>
      <c r="B6" s="95"/>
      <c r="C6" s="95"/>
    </row>
    <row r="7" spans="1:3" ht="11.25" customHeight="1" x14ac:dyDescent="0.25">
      <c r="A7" s="5"/>
      <c r="C7" s="5"/>
    </row>
    <row r="8" spans="1:3" ht="11.25" customHeight="1" x14ac:dyDescent="0.25">
      <c r="A8" s="3" t="s">
        <v>35</v>
      </c>
      <c r="C8" s="6">
        <v>1</v>
      </c>
    </row>
    <row r="9" spans="1:3" ht="11.25" customHeight="1" x14ac:dyDescent="0.25">
      <c r="A9" s="19" t="s">
        <v>32</v>
      </c>
      <c r="B9" s="96" t="s">
        <v>41</v>
      </c>
      <c r="C9" s="97"/>
    </row>
    <row r="10" spans="1:3" ht="11.25" customHeight="1" x14ac:dyDescent="0.25">
      <c r="A10" s="12" t="s">
        <v>33</v>
      </c>
      <c r="B10" s="13">
        <v>1062519048000</v>
      </c>
      <c r="C10" s="14"/>
    </row>
    <row r="11" spans="1:3" ht="11.25" customHeight="1" x14ac:dyDescent="0.25">
      <c r="C11" s="6"/>
    </row>
    <row r="12" spans="1:3" ht="11.25" customHeight="1" x14ac:dyDescent="0.25">
      <c r="A12" s="19" t="s">
        <v>15</v>
      </c>
      <c r="B12" s="20" t="s">
        <v>16</v>
      </c>
      <c r="C12" s="19" t="s">
        <v>17</v>
      </c>
    </row>
    <row r="13" spans="1:3" ht="11.25" customHeight="1" x14ac:dyDescent="0.25">
      <c r="A13" s="7" t="s">
        <v>18</v>
      </c>
      <c r="B13" s="8">
        <v>4242792185.0100002</v>
      </c>
      <c r="C13" s="65">
        <f>B13/B10</f>
        <v>3.9931445869100315E-3</v>
      </c>
    </row>
    <row r="14" spans="1:3" ht="11.25" customHeight="1" x14ac:dyDescent="0.25">
      <c r="A14" s="7" t="s">
        <v>62</v>
      </c>
      <c r="B14" s="8">
        <f>1.21/100*B10</f>
        <v>12856480480.799999</v>
      </c>
      <c r="C14" s="65">
        <v>1.21E-2</v>
      </c>
    </row>
    <row r="15" spans="1:3" ht="11.25" customHeight="1" x14ac:dyDescent="0.25">
      <c r="A15" s="7" t="s">
        <v>63</v>
      </c>
      <c r="B15" s="8">
        <f>1.1495/100*B10</f>
        <v>12213656456.76</v>
      </c>
      <c r="C15" s="65">
        <v>1.1495E-2</v>
      </c>
    </row>
    <row r="16" spans="1:3" ht="11.25" customHeight="1" x14ac:dyDescent="0.25">
      <c r="A16" s="1" t="s">
        <v>61</v>
      </c>
      <c r="B16" s="9">
        <f>1.089/100*B10</f>
        <v>11570832432.720001</v>
      </c>
      <c r="C16" s="66">
        <v>1.089E-2</v>
      </c>
    </row>
    <row r="17" spans="1:3" ht="11.25" customHeight="1" x14ac:dyDescent="0.25">
      <c r="A17" s="10"/>
      <c r="B17" s="11"/>
      <c r="C17" s="10"/>
    </row>
    <row r="18" spans="1:3" ht="40.5" customHeight="1" x14ac:dyDescent="0.25">
      <c r="A18" s="17" t="s">
        <v>10</v>
      </c>
      <c r="B18" s="18" t="s">
        <v>19</v>
      </c>
      <c r="C18" s="28" t="s">
        <v>39</v>
      </c>
    </row>
    <row r="19" spans="1:3" ht="11.25" customHeight="1" x14ac:dyDescent="0.25">
      <c r="A19" s="16" t="s">
        <v>20</v>
      </c>
      <c r="B19" s="15">
        <f>'Anexo 5 - DDC E RP'!H21</f>
        <v>132072327.7</v>
      </c>
      <c r="C19" s="21">
        <f>'Anexo 5 - DDC E RP'!J21</f>
        <v>1730057762.9299998</v>
      </c>
    </row>
    <row r="20" spans="1:3" ht="10.5" customHeight="1" x14ac:dyDescent="0.25">
      <c r="A20" s="80" t="s">
        <v>64</v>
      </c>
      <c r="B20" s="81"/>
      <c r="C20" s="81"/>
    </row>
    <row r="21" spans="1:3" s="10" customFormat="1" ht="11.25" customHeight="1" x14ac:dyDescent="0.25">
      <c r="A21" s="34" t="s">
        <v>37</v>
      </c>
      <c r="B21" s="34"/>
      <c r="C21" s="34"/>
    </row>
    <row r="22" spans="1:3" s="10" customFormat="1" ht="11.25" customHeight="1" x14ac:dyDescent="0.25">
      <c r="A22" s="79" t="s">
        <v>58</v>
      </c>
      <c r="B22" s="79"/>
      <c r="C22" s="79"/>
    </row>
    <row r="23" spans="1:3" s="10" customFormat="1" ht="11.25" customHeight="1" x14ac:dyDescent="0.25">
      <c r="A23" s="79" t="s">
        <v>38</v>
      </c>
      <c r="B23" s="79"/>
      <c r="C23" s="79"/>
    </row>
    <row r="29" spans="1:3" ht="12" customHeight="1" x14ac:dyDescent="0.25">
      <c r="A29" s="92" t="s">
        <v>55</v>
      </c>
      <c r="B29" s="92"/>
      <c r="C29" s="92"/>
    </row>
    <row r="30" spans="1:3" x14ac:dyDescent="0.25">
      <c r="A30" s="92" t="s">
        <v>9</v>
      </c>
      <c r="B30" s="92"/>
      <c r="C30" s="92"/>
    </row>
    <row r="33" spans="1:3" x14ac:dyDescent="0.25">
      <c r="A33" s="44" t="s">
        <v>53</v>
      </c>
      <c r="B33" s="59"/>
      <c r="C33" s="44" t="s">
        <v>65</v>
      </c>
    </row>
    <row r="34" spans="1:3" x14ac:dyDescent="0.25">
      <c r="A34" s="44" t="s">
        <v>60</v>
      </c>
      <c r="B34" s="59"/>
      <c r="C34" s="44" t="s">
        <v>66</v>
      </c>
    </row>
    <row r="35" spans="1:3" x14ac:dyDescent="0.25">
      <c r="A35" s="45"/>
      <c r="B35" s="59"/>
      <c r="C35" s="45"/>
    </row>
  </sheetData>
  <mergeCells count="12">
    <mergeCell ref="A29:C29"/>
    <mergeCell ref="A30:C30"/>
    <mergeCell ref="A1:C1"/>
    <mergeCell ref="A2:C2"/>
    <mergeCell ref="A3:C3"/>
    <mergeCell ref="A4:C4"/>
    <mergeCell ref="A5:C5"/>
    <mergeCell ref="A6:C6"/>
    <mergeCell ref="B9:C9"/>
    <mergeCell ref="A23:C23"/>
    <mergeCell ref="A20:C20"/>
    <mergeCell ref="A22:C22"/>
  </mergeCells>
  <printOptions horizontalCentered="1"/>
  <pageMargins left="0.78740157480314965" right="0.78740157480314965" top="0.59055118110236227" bottom="0.39370078740157483" header="0.31496062992125984" footer="0.31496062992125984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Anexo 1 - Demonst Desp Pessoal</vt:lpstr>
      <vt:lpstr>Anexo 5 - DDC E RP</vt:lpstr>
      <vt:lpstr>Anexo 6 - Demonst Simplif RGF</vt:lpstr>
      <vt:lpstr>'Anexo 6 - Demonst Simplif RGF'!Area_de_impressao</vt:lpstr>
    </vt:vector>
  </TitlesOfParts>
  <Company>CD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Luiz Alves Da Silva</dc:creator>
  <cp:lastModifiedBy>Ceiça Maria Vasco Goulart</cp:lastModifiedBy>
  <cp:lastPrinted>2022-01-21T12:17:13Z</cp:lastPrinted>
  <dcterms:created xsi:type="dcterms:W3CDTF">2013-01-14T10:27:49Z</dcterms:created>
  <dcterms:modified xsi:type="dcterms:W3CDTF">2025-04-08T20:38:58Z</dcterms:modified>
</cp:coreProperties>
</file>