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Nuelo\2020\RGF\3º QUADRIMESTRE\DEFINITIVO\"/>
    </mc:Choice>
  </mc:AlternateContent>
  <bookViews>
    <workbookView xWindow="0" yWindow="0" windowWidth="20460" windowHeight="4635"/>
  </bookViews>
  <sheets>
    <sheet name="Anexo 1 - Demonst Pessoal União" sheetId="3" r:id="rId1"/>
    <sheet name="Anexo 5 - DDC E RP" sheetId="2" r:id="rId2"/>
    <sheet name="Anexo 6 - Demonst Simplif RGF" sheetId="1" r:id="rId3"/>
  </sheets>
  <externalReferences>
    <externalReference r:id="rId4"/>
    <externalReference r:id="rId5"/>
  </externalReferences>
  <definedNames>
    <definedName name="Ações">#REF!</definedName>
    <definedName name="_xlnm.Print_Area" localSheetId="2">'Anexo 6 - Demonst Simplif RGF'!$A$1:$C$32</definedName>
    <definedName name="Cancela">#REF!,#REF!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ritEx">#REF!</definedName>
    <definedName name="DespAcao">#REF!</definedName>
    <definedName name="DespElem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>#REF!,#REF!</definedName>
    <definedName name="Elementos">#REF!</definedName>
    <definedName name="fdsafs">#REF!,#REF!</definedName>
    <definedName name="fdsf">#REF!</definedName>
    <definedName name="fhksjd">#REF!,#REF!</definedName>
    <definedName name="fsdfs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LiqAteBimAnt">#REF!</definedName>
    <definedName name="LiqAteBimestre">#REF!</definedName>
    <definedName name="LiqNoBim">#REF!</definedName>
    <definedName name="Naturezas">#REF!</definedName>
    <definedName name="nobo1">#REF!</definedName>
    <definedName name="Novo">#REF!</definedName>
    <definedName name="Plan">#REF!</definedName>
    <definedName name="Planilha">#REF!</definedName>
    <definedName name="Planilha_1">#REF!,#REF!</definedName>
    <definedName name="Planilha_1ÁreaTotal" localSheetId="0">#REF!,#REF!</definedName>
    <definedName name="Planilha_1ÁreaTotal">#REF!,#REF!</definedName>
    <definedName name="Planilha_1CabGráfico" localSheetId="0">#REF!</definedName>
    <definedName name="Planilha_1CabGráfico">#REF!</definedName>
    <definedName name="Planilha_1TítCols" localSheetId="0">#REF!,#REF!</definedName>
    <definedName name="Planilha_1TítCols">#REF!,#REF!</definedName>
    <definedName name="Planilha_1TítLins" localSheetId="0">#REF!</definedName>
    <definedName name="Planilha_1TítLins">#REF!</definedName>
    <definedName name="Planilha_2ÁreaTotal" localSheetId="0">#REF!,#REF!</definedName>
    <definedName name="Planilha_2ÁreaTotal">#REF!,#REF!</definedName>
    <definedName name="Planilha_2CabGráfico" localSheetId="0">#REF!</definedName>
    <definedName name="Planilha_2CabGráfico">#REF!</definedName>
    <definedName name="Planilha_2TítCols" localSheetId="0">#REF!,#REF!</definedName>
    <definedName name="Planilha_2TítCols">#REF!,#REF!</definedName>
    <definedName name="Planilha_2TítLins" localSheetId="0">#REF!</definedName>
    <definedName name="Planilha_2TítLins">#REF!</definedName>
    <definedName name="Planilha_3ÁreaTotal" localSheetId="0">#REF!,#REF!</definedName>
    <definedName name="Planilha_3ÁreaTotal">#REF!,#REF!</definedName>
    <definedName name="Planilha_3CabGráfico" localSheetId="0">#REF!</definedName>
    <definedName name="Planilha_3CabGráfico">#REF!</definedName>
    <definedName name="Planilha_3TítCols" localSheetId="0">#REF!,#REF!</definedName>
    <definedName name="Planilha_3TítCols">#REF!,#REF!</definedName>
    <definedName name="Planilha_3TítLins" localSheetId="0">#REF!</definedName>
    <definedName name="Planilha_3TítLins">#REF!</definedName>
    <definedName name="Planilha_4ÁreaTotal" localSheetId="0">#REF!,#REF!</definedName>
    <definedName name="Planilha_4ÁreaTotal">#REF!,#REF!</definedName>
    <definedName name="Planilha_4TítCols" localSheetId="0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PrevAtu">#REF!</definedName>
    <definedName name="PrevInicial">#REF!</definedName>
    <definedName name="RecAnt">#REF!</definedName>
    <definedName name="RecBim">#REF!</definedName>
    <definedName name="RecNBim">#REF!</definedName>
    <definedName name="RecNoBim">#REF!</definedName>
    <definedName name="rgps">#REF!</definedName>
    <definedName name="RGPS1">#REF!</definedName>
    <definedName name="RGPS2">#REF!,#REF!</definedName>
    <definedName name="xxx">#REF!,#REF!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0" i="3" l="1"/>
  <c r="L39" i="3"/>
  <c r="L38" i="3"/>
  <c r="O28" i="3"/>
  <c r="M28" i="3"/>
  <c r="L28" i="3"/>
  <c r="K28" i="3"/>
  <c r="J28" i="3"/>
  <c r="I28" i="3"/>
  <c r="H28" i="3"/>
  <c r="G28" i="3"/>
  <c r="F28" i="3"/>
  <c r="N28" i="3" s="1"/>
  <c r="E28" i="3"/>
  <c r="D28" i="3"/>
  <c r="C28" i="3"/>
  <c r="B28" i="3"/>
  <c r="N27" i="3"/>
  <c r="M23" i="3"/>
  <c r="L23" i="3"/>
  <c r="K23" i="3"/>
  <c r="J23" i="3"/>
  <c r="I23" i="3"/>
  <c r="I18" i="3" s="1"/>
  <c r="I33" i="3" s="1"/>
  <c r="H23" i="3"/>
  <c r="H18" i="3" s="1"/>
  <c r="H33" i="3" s="1"/>
  <c r="G23" i="3"/>
  <c r="F23" i="3"/>
  <c r="E23" i="3"/>
  <c r="D23" i="3"/>
  <c r="C23" i="3"/>
  <c r="C18" i="3" s="1"/>
  <c r="C33" i="3" s="1"/>
  <c r="B23" i="3"/>
  <c r="N23" i="3" s="1"/>
  <c r="O19" i="3"/>
  <c r="M19" i="3"/>
  <c r="L19" i="3"/>
  <c r="K19" i="3"/>
  <c r="K18" i="3" s="1"/>
  <c r="K33" i="3" s="1"/>
  <c r="J19" i="3"/>
  <c r="J18" i="3" s="1"/>
  <c r="J33" i="3" s="1"/>
  <c r="I19" i="3"/>
  <c r="H19" i="3"/>
  <c r="G19" i="3"/>
  <c r="F19" i="3"/>
  <c r="E19" i="3"/>
  <c r="E18" i="3" s="1"/>
  <c r="E33" i="3" s="1"/>
  <c r="D19" i="3"/>
  <c r="D18" i="3" s="1"/>
  <c r="D33" i="3" s="1"/>
  <c r="C19" i="3"/>
  <c r="B19" i="3"/>
  <c r="N19" i="3" s="1"/>
  <c r="O18" i="3"/>
  <c r="O33" i="3" s="1"/>
  <c r="M18" i="3"/>
  <c r="M33" i="3" s="1"/>
  <c r="L18" i="3"/>
  <c r="L33" i="3" s="1"/>
  <c r="G18" i="3"/>
  <c r="G33" i="3" s="1"/>
  <c r="F18" i="3"/>
  <c r="F33" i="3" s="1"/>
  <c r="B18" i="3" l="1"/>
  <c r="B33" i="3" l="1"/>
  <c r="N18" i="3"/>
  <c r="N33" i="3" s="1"/>
  <c r="L37" i="3" s="1"/>
  <c r="O37" i="3" s="1"/>
  <c r="J19" i="2" l="1"/>
  <c r="H19" i="2"/>
  <c r="G19" i="2"/>
  <c r="F19" i="2"/>
  <c r="E19" i="2"/>
  <c r="D19" i="2"/>
  <c r="D21" i="2" s="1"/>
  <c r="C19" i="2"/>
  <c r="B19" i="2"/>
  <c r="B21" i="2" s="1"/>
  <c r="J13" i="2"/>
  <c r="J21" i="2" s="1"/>
  <c r="H13" i="2"/>
  <c r="H21" i="2" s="1"/>
  <c r="G13" i="2"/>
  <c r="G21" i="2" s="1"/>
  <c r="F13" i="2"/>
  <c r="F21" i="2" s="1"/>
  <c r="E13" i="2"/>
  <c r="E21" i="2" s="1"/>
  <c r="D13" i="2"/>
  <c r="C13" i="2"/>
  <c r="C21" i="2" s="1"/>
  <c r="B13" i="2"/>
  <c r="C19" i="1" l="1"/>
  <c r="B19" i="1"/>
  <c r="C16" i="1"/>
  <c r="C15" i="1"/>
  <c r="C14" i="1"/>
  <c r="C13" i="1"/>
</calcChain>
</file>

<file path=xl/sharedStrings.xml><?xml version="1.0" encoding="utf-8"?>
<sst xmlns="http://schemas.openxmlformats.org/spreadsheetml/2006/main" count="143" uniqueCount="115">
  <si>
    <t>UNIÃO - PODER LEGISLATIVO</t>
  </si>
  <si>
    <t>CÂMARA DOS DEPUTADOS</t>
  </si>
  <si>
    <t>RELATÓRIO DE GESTÃO FISCAL</t>
  </si>
  <si>
    <t>DEMONSTRATIVO SIMPLIFICADO DO RELATÓRIO DE GESTÃO FISCAL</t>
  </si>
  <si>
    <t>ORÇAMENTOS FISCAL E DA SEGURIDADE SOCIAL</t>
  </si>
  <si>
    <t>JANEIRO A DEZEMBRO DE 2020</t>
  </si>
  <si>
    <t xml:space="preserve"> LRF, art. 48 - Anexo 6</t>
  </si>
  <si>
    <t>RECEITA CORRENTE LÍQUIDA</t>
  </si>
  <si>
    <t>VALOR ATÉ O QUADRIMESTRE</t>
  </si>
  <si>
    <t>Receita Corrente Líquida</t>
  </si>
  <si>
    <t>DESPESA COM PESSOAL</t>
  </si>
  <si>
    <t>VALOR</t>
  </si>
  <si>
    <t>% SOBRE A RCL</t>
  </si>
  <si>
    <t>Despesa Total com Pessoal - DTP</t>
  </si>
  <si>
    <t>Limite Máximo (incisos I, II e III, art. 20 da LRF) - &lt;1,210000%&gt;</t>
  </si>
  <si>
    <t>Limite Prudencial  (parágrafo único, art. 22 da LRF) - &lt;1,149500%&gt;</t>
  </si>
  <si>
    <t>Limite de Alerta (inciso II do §1º do art. 59 da LRF) - &lt;1,089000%&gt;</t>
  </si>
  <si>
    <t>RESTOS A PAGAR</t>
  </si>
  <si>
    <t>RESTOS A PAGAR EMPENHADOS E NÃO LIQUIDADOS DO EXERCÍCIO</t>
  </si>
  <si>
    <t>DISPONIBILIDADE DE CAIXA LÍQUIDA (APÓS A INSCRIÇÃO EM RESTOS A PAGAR NÃO PROCESSADOS DO EXERCÍCIO)</t>
  </si>
  <si>
    <t>Valor Total</t>
  </si>
  <si>
    <t>FONTE: Tesouro Gerencial, Coordenação de Contabilidade, 11/jan/2020, 10h30.</t>
  </si>
  <si>
    <t xml:space="preserve">Notas: </t>
  </si>
  <si>
    <t xml:space="preserve"> 1) Elaborado com base no Manual de Demonstrativos Fiscais aprovado pela Portaria nº 286, de 7 de maio de 2019, da Secretaria do Tesouro Nacional.</t>
  </si>
  <si>
    <t xml:space="preserve"> 2) O detalhamento por fonte de recursos observou a orientação contida no item 4.2 do Manual Siafi - Macrofunção 021301.</t>
  </si>
  <si>
    <t>SÉRGIO SAMPAIO CONTREIRAS DE ALMEIDA</t>
  </si>
  <si>
    <t>Diretor-Geral</t>
  </si>
  <si>
    <t>MARCOS VINÍCIUS FERRARI</t>
  </si>
  <si>
    <t>Secretário de Controle Interno Substituto</t>
  </si>
  <si>
    <t>FLÁVIO GOMES DE MESQUITA</t>
  </si>
  <si>
    <t>Diretor de Finanças, Orçamento e Contabilidade Substituto</t>
  </si>
  <si>
    <t>DEMONSTRATIVO DA DISPONIBILIDADE DE CAIXA E DOS RESTOS A PAGAR</t>
  </si>
  <si>
    <t xml:space="preserve"> RGF – ANEXO 5 (LRF, art. 55, Inciso III, alínea "a")</t>
  </si>
  <si>
    <t>IDENTIFICAÇÃO DOS RECURSOS</t>
  </si>
  <si>
    <t xml:space="preserve">DISPONIBILIDADE DE CAIXA BRUTA </t>
  </si>
  <si>
    <t>OBRIGAÇÕES FINANCEIRAS</t>
  </si>
  <si>
    <t>DISPONIBILIDADE DE CAIXA LÍQUIDA (ANTES DA INSCRIÇÃO EM RESTOS A PAGAR NÃO PROCESSADOS DO EXERCÍCIO)</t>
  </si>
  <si>
    <t xml:space="preserve">EMPENHOS NÃO LIQUIDADOS CANCELADOS (NÃO INSCRITOS POR INSUFICIÊNCIA FINANCEIRA) </t>
  </si>
  <si>
    <t xml:space="preserve">Restos a Pagar Liquidados e Não Pagos </t>
  </si>
  <si>
    <t>Restos a Pagar Empenhados e Não Liquidados de Exercícios Anteriores</t>
  </si>
  <si>
    <t>Demais Obrigaçãoes Fianceiras</t>
  </si>
  <si>
    <t>De Exercícios Anteriores</t>
  </si>
  <si>
    <t>Do Exercício</t>
  </si>
  <si>
    <t>(a)</t>
  </si>
  <si>
    <t>(b)</t>
  </si>
  <si>
    <t>(c)</t>
  </si>
  <si>
    <t>(d)</t>
  </si>
  <si>
    <t>(e)</t>
  </si>
  <si>
    <t>(f) = (a – (b + c + d + e))</t>
  </si>
  <si>
    <t>(g)</t>
  </si>
  <si>
    <t>(h)</t>
  </si>
  <si>
    <t>(i) = (f - g)</t>
  </si>
  <si>
    <t>TOTAL DOS RECURSOS VINCULADOS (I)</t>
  </si>
  <si>
    <t>50 -  Recursos Próprios Primários de Livre Aplicação</t>
  </si>
  <si>
    <t>51 -  Recursos Livres da Seguridade Social</t>
  </si>
  <si>
    <t>63 -  Rec Prop Decor Alien Bens e Dir do Patr Público</t>
  </si>
  <si>
    <t>80 -  Recursos Financeiros Diretamente Arrecadados</t>
  </si>
  <si>
    <t>90 -  Recursos Diversos</t>
  </si>
  <si>
    <t>TOTAL DOS RECURSOS NÃO VINCULADOS (II)</t>
  </si>
  <si>
    <t>00 -  Recursos Primários de Livre Aplicação</t>
  </si>
  <si>
    <t>TOTAL (III) = (I + II)</t>
  </si>
  <si>
    <t>FONTE: Tesouro Gerencial, Coordenação de Contabilidade, 11/jan/2021, 10h30.</t>
  </si>
  <si>
    <t xml:space="preserve">SÉRGIO SAMPAIO CONTREIRAS DE ALMEIDA
</t>
  </si>
  <si>
    <t xml:space="preserve">DEMONSTRATIVO DA DESPESA COM PESSOAL </t>
  </si>
  <si>
    <t>JANEIRO/2020 A DEZEMBRO/2020</t>
  </si>
  <si>
    <t xml:space="preserve"> RGF - ANEXO 1 (LRF, art. 55, inciso I, alínea "a")</t>
  </si>
  <si>
    <t>DESPESAS EXECUTADAS</t>
  </si>
  <si>
    <t>(Janeiro/2020 a Dezembro/2020)</t>
  </si>
  <si>
    <t>LIQUIDADAS</t>
  </si>
  <si>
    <t>INSCRITAS EM</t>
  </si>
  <si>
    <t>Jan/20</t>
  </si>
  <si>
    <t>Fev/20</t>
  </si>
  <si>
    <t>Mar/20</t>
  </si>
  <si>
    <t>Abr/20</t>
  </si>
  <si>
    <t>Mai/20</t>
  </si>
  <si>
    <t>Jun/20</t>
  </si>
  <si>
    <t>Jul/20</t>
  </si>
  <si>
    <t>Ago/20</t>
  </si>
  <si>
    <t>Set/20</t>
  </si>
  <si>
    <t>Out/20</t>
  </si>
  <si>
    <t>Nov/20</t>
  </si>
  <si>
    <t>Dez/20</t>
  </si>
  <si>
    <t>TOTAL</t>
  </si>
  <si>
    <t xml:space="preserve"> RESTOS A PAGAR</t>
  </si>
  <si>
    <t>(ÚLTIMOS</t>
  </si>
  <si>
    <t xml:space="preserve">NÃO </t>
  </si>
  <si>
    <t>12 MESES)</t>
  </si>
  <si>
    <t xml:space="preserve"> PROCESSADOS</t>
  </si>
  <si>
    <t>DESPESA BRUTA COM PESSOAL (I)</t>
  </si>
  <si>
    <t xml:space="preserve">    Pessoal Ativo</t>
  </si>
  <si>
    <t xml:space="preserve">      Vencimentos, Vantagens e Outras Despesas Variáveis</t>
  </si>
  <si>
    <t xml:space="preserve">      Obrigações Patronais</t>
  </si>
  <si>
    <t xml:space="preserve">      Benefícios Previdenciários</t>
  </si>
  <si>
    <t xml:space="preserve">    Pessoal Inativo e Pensionistas</t>
  </si>
  <si>
    <t xml:space="preserve">      Aposentadorias, Reserva e Reformas</t>
  </si>
  <si>
    <t xml:space="preserve">      Pensões</t>
  </si>
  <si>
    <t xml:space="preserve">      Outros Benefícios Previdenciários</t>
  </si>
  <si>
    <t xml:space="preserve">    Outras despesas de pessoal decorrentes de contratos de terceirização (§ 1º do art. 18 da LRF)</t>
  </si>
  <si>
    <t xml:space="preserve">DESPESAS NÃO COMPUTADAS (II) (§ 1º do art. 19 da LRF) </t>
  </si>
  <si>
    <t>Indenizações por Demissão e Incentivos à Demissão Voluntária</t>
  </si>
  <si>
    <t>Decorrentes de Decisão Judicial de período anterior ao da apuração</t>
  </si>
  <si>
    <t>Despesas de Exercícios Anteriores de período anterior ao da apuração</t>
  </si>
  <si>
    <t>Inativos e Pensionistas com Recursos Vinculados</t>
  </si>
  <si>
    <t>DESPESA LÍQUIDA COM PESSOAL (III) = (I - II)</t>
  </si>
  <si>
    <t>APURAÇÃO DO CUMPRIMENTO DO LIMITE LEGAL</t>
  </si>
  <si>
    <t xml:space="preserve">% SOBRE A RCL </t>
  </si>
  <si>
    <t>RECEITA CORRENTE LÍQUIDA - RCL (IV)</t>
  </si>
  <si>
    <t>-</t>
  </si>
  <si>
    <t>DESPESA TOTAL COM PESSOAL - DTP (V) = (III a + III b)</t>
  </si>
  <si>
    <t>LIMITE MÁXIMO (VI) (incisos I, II e III, art. 20 da LRF)</t>
  </si>
  <si>
    <t xml:space="preserve">LIMITE PRUDENCIAL (VII) = (0,95 x VI) (parágrafo único do art. 22 da LRF) </t>
  </si>
  <si>
    <t xml:space="preserve">LIMITE DE ALERTA (VIII) = (0,90 x VI) (inciso II do §1º do art. 59 da LRF) </t>
  </si>
  <si>
    <t xml:space="preserve">FONTE: SIAFI, MF/STN, 11/jan/2021, 10:00 hs. </t>
  </si>
  <si>
    <t>1. Nos demonstrativos elaborados no primeiro e no segundo quadrimestre de cada exercício, os valores de restos a pagar não processados inscritos em 31 de dezembro do exercício anterior continuarão a ser informados nesse campo. Esses valores não sofrem alteração pelo seu processamento, e somente no caso de cancelamento podem ser excluídos.</t>
  </si>
  <si>
    <t>SERGIO SAMPAIO CONTREIRAS DE ALMEIDA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</si>
</sst>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R$&quot;\ #,##0.00;[Red]\-&quot;R$&quot;\ #,##0.00"/>
    <numFmt numFmtId="43" formatCode="_-* #,##0.00_-;\-* #,##0.00_-;_-* &quot;-&quot;??_-;_-@_-"/>
    <numFmt numFmtId="164" formatCode="_(* #,##0.00_);_(* \(#,##0.00\);_(* &quot;-&quot;??_);_(@_)"/>
    <numFmt numFmtId="165" formatCode="&quot;R$ &quot;#,##0.00_);[Red]\(&quot;R$ &quot;#,##0.00\)"/>
    <numFmt numFmtId="166" formatCode="0.000000%"/>
    <numFmt numFmtId="167" formatCode="0.000000"/>
  </numFmts>
  <fonts count="11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0"/>
      <name val="Arial"/>
    </font>
    <font>
      <b/>
      <sz val="7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43" fontId="5" fillId="0" borderId="0" applyFont="0" applyFill="0" applyBorder="0" applyAlignment="0" applyProtection="0"/>
    <xf numFmtId="0" fontId="3" fillId="0" borderId="0"/>
    <xf numFmtId="0" fontId="9" fillId="0" borderId="0"/>
  </cellStyleXfs>
  <cellXfs count="163">
    <xf numFmtId="0" fontId="0" fillId="0" borderId="0" xfId="0"/>
    <xf numFmtId="0" fontId="1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right" vertical="center"/>
    </xf>
    <xf numFmtId="165" fontId="1" fillId="0" borderId="0" xfId="0" applyNumberFormat="1" applyFont="1" applyFill="1" applyAlignment="1">
      <alignment horizontal="right" vertical="center"/>
    </xf>
    <xf numFmtId="0" fontId="2" fillId="3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right" vertical="center"/>
    </xf>
    <xf numFmtId="10" fontId="1" fillId="0" borderId="1" xfId="0" applyNumberFormat="1" applyFont="1" applyFill="1" applyBorder="1" applyAlignment="1">
      <alignment vertical="center"/>
    </xf>
    <xf numFmtId="164" fontId="2" fillId="3" borderId="2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vertical="center"/>
    </xf>
    <xf numFmtId="164" fontId="1" fillId="0" borderId="5" xfId="0" applyNumberFormat="1" applyFont="1" applyFill="1" applyBorder="1" applyAlignment="1">
      <alignment horizontal="right" vertical="center"/>
    </xf>
    <xf numFmtId="166" fontId="1" fillId="0" borderId="5" xfId="0" applyNumberFormat="1" applyFont="1" applyFill="1" applyBorder="1" applyAlignment="1">
      <alignment vertical="center"/>
    </xf>
    <xf numFmtId="164" fontId="1" fillId="0" borderId="6" xfId="0" applyNumberFormat="1" applyFont="1" applyFill="1" applyBorder="1" applyAlignment="1">
      <alignment horizontal="right" vertical="center"/>
    </xf>
    <xf numFmtId="166" fontId="1" fillId="0" borderId="6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7" xfId="2" applyFont="1" applyBorder="1"/>
    <xf numFmtId="164" fontId="1" fillId="0" borderId="8" xfId="0" applyNumberFormat="1" applyFont="1" applyFill="1" applyBorder="1" applyAlignment="1">
      <alignment horizontal="right" vertical="center"/>
    </xf>
    <xf numFmtId="166" fontId="1" fillId="0" borderId="8" xfId="0" applyNumberFormat="1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horizontal="right" vertical="center"/>
    </xf>
    <xf numFmtId="0" fontId="2" fillId="3" borderId="5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/>
    </xf>
    <xf numFmtId="164" fontId="2" fillId="0" borderId="9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vertical="center" wrapText="1"/>
    </xf>
    <xf numFmtId="0" fontId="1" fillId="2" borderId="0" xfId="1" applyNumberFormat="1" applyFont="1" applyFill="1" applyBorder="1" applyAlignment="1">
      <alignment horizontal="center" vertical="center"/>
    </xf>
    <xf numFmtId="0" fontId="1" fillId="2" borderId="0" xfId="1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1" fillId="2" borderId="0" xfId="1" applyFont="1" applyFill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0" fontId="1" fillId="0" borderId="10" xfId="1" applyFont="1" applyFill="1" applyBorder="1" applyAlignment="1">
      <alignment horizontal="justify" vertical="center" wrapText="1"/>
    </xf>
    <xf numFmtId="0" fontId="1" fillId="0" borderId="0" xfId="1" applyFont="1" applyFill="1" applyBorder="1" applyAlignment="1">
      <alignment horizontal="justify" vertical="center" wrapText="1"/>
    </xf>
    <xf numFmtId="0" fontId="4" fillId="0" borderId="0" xfId="1" applyFont="1" applyFill="1" applyBorder="1" applyAlignment="1">
      <alignment horizontal="justify" vertical="justify" wrapText="1"/>
    </xf>
    <xf numFmtId="0" fontId="1" fillId="2" borderId="0" xfId="1" applyNumberFormat="1" applyFont="1" applyFill="1" applyBorder="1" applyAlignment="1">
      <alignment horizontal="center" vertical="center" wrapText="1"/>
    </xf>
    <xf numFmtId="49" fontId="4" fillId="0" borderId="0" xfId="4" applyNumberFormat="1" applyFont="1" applyFill="1" applyAlignment="1">
      <alignment horizontal="center"/>
    </xf>
    <xf numFmtId="0" fontId="6" fillId="0" borderId="0" xfId="0" applyFont="1" applyFill="1"/>
    <xf numFmtId="49" fontId="4" fillId="0" borderId="0" xfId="4" applyNumberFormat="1" applyFont="1" applyFill="1" applyAlignment="1">
      <alignment horizontal="center" vertical="center"/>
    </xf>
    <xf numFmtId="0" fontId="4" fillId="0" borderId="0" xfId="4" applyFont="1" applyFill="1" applyAlignment="1">
      <alignment horizontal="center" vertical="center"/>
    </xf>
    <xf numFmtId="0" fontId="7" fillId="0" borderId="0" xfId="4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4" fillId="0" borderId="0" xfId="4" applyFont="1" applyFill="1" applyBorder="1" applyAlignment="1">
      <alignment horizontal="left" vertical="center"/>
    </xf>
    <xf numFmtId="165" fontId="4" fillId="0" borderId="0" xfId="4" applyNumberFormat="1" applyFont="1" applyFill="1" applyBorder="1" applyAlignment="1">
      <alignment vertical="center"/>
    </xf>
    <xf numFmtId="8" fontId="6" fillId="0" borderId="0" xfId="0" applyNumberFormat="1" applyFont="1" applyFill="1" applyAlignment="1">
      <alignment vertical="center"/>
    </xf>
    <xf numFmtId="0" fontId="2" fillId="3" borderId="5" xfId="1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11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top" wrapText="1"/>
    </xf>
    <xf numFmtId="0" fontId="2" fillId="3" borderId="5" xfId="2" applyFont="1" applyFill="1" applyBorder="1" applyAlignment="1">
      <alignment horizontal="center" vertical="top" wrapText="1"/>
    </xf>
    <xf numFmtId="0" fontId="2" fillId="3" borderId="6" xfId="1" applyFont="1" applyFill="1" applyBorder="1" applyAlignment="1">
      <alignment horizontal="center" vertical="center"/>
    </xf>
    <xf numFmtId="0" fontId="2" fillId="3" borderId="6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6" xfId="1" applyFont="1" applyFill="1" applyBorder="1" applyAlignment="1">
      <alignment horizontal="center" vertical="top" wrapText="1"/>
    </xf>
    <xf numFmtId="0" fontId="2" fillId="3" borderId="6" xfId="2" applyFont="1" applyFill="1" applyBorder="1" applyAlignment="1">
      <alignment horizontal="center" vertical="top" wrapText="1"/>
    </xf>
    <xf numFmtId="0" fontId="2" fillId="3" borderId="5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top" wrapText="1"/>
    </xf>
    <xf numFmtId="0" fontId="2" fillId="3" borderId="8" xfId="1" applyFont="1" applyFill="1" applyBorder="1" applyAlignment="1">
      <alignment horizontal="center" vertical="center"/>
    </xf>
    <xf numFmtId="0" fontId="2" fillId="3" borderId="8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wrapText="1"/>
    </xf>
    <xf numFmtId="0" fontId="2" fillId="3" borderId="8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 vertical="top" wrapText="1"/>
    </xf>
    <xf numFmtId="0" fontId="2" fillId="3" borderId="8" xfId="2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left" vertical="center"/>
    </xf>
    <xf numFmtId="43" fontId="2" fillId="0" borderId="1" xfId="3" applyFont="1" applyFill="1" applyBorder="1" applyAlignment="1">
      <alignment horizontal="right" vertical="center"/>
    </xf>
    <xf numFmtId="43" fontId="2" fillId="0" borderId="1" xfId="3" applyFont="1" applyFill="1" applyBorder="1" applyAlignment="1">
      <alignment horizontal="right" vertical="center" wrapText="1"/>
    </xf>
    <xf numFmtId="43" fontId="1" fillId="0" borderId="5" xfId="3" applyFont="1" applyFill="1" applyBorder="1" applyAlignment="1">
      <alignment horizontal="right" vertical="center"/>
    </xf>
    <xf numFmtId="164" fontId="1" fillId="0" borderId="4" xfId="4" applyNumberFormat="1" applyFont="1" applyBorder="1" applyAlignment="1">
      <alignment horizontal="left" vertical="center" wrapText="1"/>
    </xf>
    <xf numFmtId="164" fontId="1" fillId="0" borderId="4" xfId="4" applyNumberFormat="1" applyFont="1" applyFill="1" applyBorder="1" applyAlignment="1">
      <alignment horizontal="left" vertical="center" wrapText="1"/>
    </xf>
    <xf numFmtId="43" fontId="1" fillId="0" borderId="6" xfId="3" applyFont="1" applyFill="1" applyBorder="1" applyAlignment="1">
      <alignment horizontal="right" vertical="center"/>
    </xf>
    <xf numFmtId="43" fontId="1" fillId="0" borderId="8" xfId="3" applyFont="1" applyFill="1" applyBorder="1" applyAlignment="1">
      <alignment horizontal="right" vertical="center"/>
    </xf>
    <xf numFmtId="43" fontId="1" fillId="0" borderId="1" xfId="3" applyFont="1" applyFill="1" applyBorder="1" applyAlignment="1">
      <alignment horizontal="right" vertical="center"/>
    </xf>
    <xf numFmtId="43" fontId="2" fillId="0" borderId="8" xfId="3" applyFont="1" applyFill="1" applyBorder="1" applyAlignment="1">
      <alignment horizontal="right" vertical="center"/>
    </xf>
    <xf numFmtId="43" fontId="6" fillId="0" borderId="0" xfId="0" applyNumberFormat="1" applyFont="1" applyFill="1" applyAlignment="1">
      <alignment vertical="center"/>
    </xf>
    <xf numFmtId="0" fontId="4" fillId="0" borderId="0" xfId="1" applyFont="1" applyFill="1" applyBorder="1" applyAlignment="1">
      <alignment horizontal="justify" vertical="center" wrapText="1"/>
    </xf>
    <xf numFmtId="0" fontId="4" fillId="0" borderId="0" xfId="4" applyNumberFormat="1" applyFont="1" applyFill="1" applyBorder="1" applyAlignment="1">
      <alignment horizontal="center" vertical="top" wrapText="1"/>
    </xf>
    <xf numFmtId="0" fontId="4" fillId="0" borderId="0" xfId="4" applyNumberFormat="1" applyFont="1" applyFill="1" applyBorder="1" applyAlignment="1">
      <alignment horizontal="center"/>
    </xf>
    <xf numFmtId="0" fontId="4" fillId="0" borderId="0" xfId="4" applyNumberFormat="1" applyFont="1" applyFill="1" applyBorder="1" applyAlignment="1">
      <alignment vertical="center"/>
    </xf>
    <xf numFmtId="37" fontId="4" fillId="0" borderId="0" xfId="4" applyNumberFormat="1" applyFont="1" applyFill="1" applyBorder="1" applyAlignment="1">
      <alignment horizontal="right" vertical="center"/>
    </xf>
    <xf numFmtId="0" fontId="4" fillId="0" borderId="0" xfId="4" applyNumberFormat="1" applyFont="1" applyFill="1" applyBorder="1" applyAlignment="1">
      <alignment horizontal="center" vertical="center"/>
    </xf>
    <xf numFmtId="0" fontId="4" fillId="0" borderId="0" xfId="4" applyNumberFormat="1" applyFont="1" applyFill="1" applyBorder="1" applyAlignment="1">
      <alignment horizontal="center" vertical="center"/>
    </xf>
    <xf numFmtId="0" fontId="8" fillId="0" borderId="0" xfId="2" applyNumberFormat="1" applyFont="1" applyFill="1" applyAlignment="1"/>
    <xf numFmtId="0" fontId="1" fillId="0" borderId="0" xfId="2" applyNumberFormat="1" applyFont="1" applyFill="1" applyAlignment="1"/>
    <xf numFmtId="0" fontId="3" fillId="0" borderId="0" xfId="2" applyFill="1"/>
    <xf numFmtId="0" fontId="2" fillId="0" borderId="0" xfId="2" applyNumberFormat="1" applyFont="1" applyFill="1" applyAlignment="1"/>
    <xf numFmtId="0" fontId="1" fillId="0" borderId="0" xfId="2" applyNumberFormat="1" applyFont="1" applyFill="1" applyAlignment="1">
      <alignment horizontal="center"/>
    </xf>
    <xf numFmtId="0" fontId="2" fillId="0" borderId="0" xfId="2" applyNumberFormat="1" applyFont="1" applyFill="1" applyAlignment="1">
      <alignment horizontal="center"/>
    </xf>
    <xf numFmtId="165" fontId="1" fillId="0" borderId="0" xfId="5" applyNumberFormat="1" applyFont="1" applyFill="1" applyAlignment="1">
      <alignment horizontal="right"/>
    </xf>
    <xf numFmtId="0" fontId="2" fillId="3" borderId="12" xfId="2" applyNumberFormat="1" applyFont="1" applyFill="1" applyBorder="1" applyAlignment="1">
      <alignment horizontal="center" vertical="center"/>
    </xf>
    <xf numFmtId="0" fontId="10" fillId="3" borderId="12" xfId="2" applyNumberFormat="1" applyFont="1" applyFill="1" applyBorder="1" applyAlignment="1">
      <alignment horizontal="center"/>
    </xf>
    <xf numFmtId="0" fontId="10" fillId="3" borderId="10" xfId="2" applyNumberFormat="1" applyFont="1" applyFill="1" applyBorder="1" applyAlignment="1">
      <alignment horizontal="center"/>
    </xf>
    <xf numFmtId="0" fontId="10" fillId="3" borderId="13" xfId="2" applyNumberFormat="1" applyFont="1" applyFill="1" applyBorder="1" applyAlignment="1">
      <alignment horizontal="center"/>
    </xf>
    <xf numFmtId="0" fontId="2" fillId="3" borderId="4" xfId="2" applyNumberFormat="1" applyFont="1" applyFill="1" applyBorder="1" applyAlignment="1">
      <alignment horizontal="center" vertical="center"/>
    </xf>
    <xf numFmtId="0" fontId="10" fillId="3" borderId="9" xfId="2" applyNumberFormat="1" applyFont="1" applyFill="1" applyBorder="1" applyAlignment="1">
      <alignment horizontal="center"/>
    </xf>
    <xf numFmtId="0" fontId="10" fillId="3" borderId="7" xfId="2" applyNumberFormat="1" applyFont="1" applyFill="1" applyBorder="1" applyAlignment="1">
      <alignment horizontal="center"/>
    </xf>
    <xf numFmtId="0" fontId="10" fillId="3" borderId="14" xfId="2" applyNumberFormat="1" applyFont="1" applyFill="1" applyBorder="1" applyAlignment="1">
      <alignment horizontal="center"/>
    </xf>
    <xf numFmtId="0" fontId="10" fillId="3" borderId="2" xfId="2" applyNumberFormat="1" applyFont="1" applyFill="1" applyBorder="1" applyAlignment="1">
      <alignment horizontal="center"/>
    </xf>
    <xf numFmtId="0" fontId="10" fillId="3" borderId="11" xfId="2" applyNumberFormat="1" applyFont="1" applyFill="1" applyBorder="1" applyAlignment="1">
      <alignment horizontal="center"/>
    </xf>
    <xf numFmtId="0" fontId="10" fillId="3" borderId="3" xfId="2" applyNumberFormat="1" applyFont="1" applyFill="1" applyBorder="1" applyAlignment="1">
      <alignment horizontal="center"/>
    </xf>
    <xf numFmtId="0" fontId="10" fillId="3" borderId="13" xfId="2" applyNumberFormat="1" applyFont="1" applyFill="1" applyBorder="1" applyAlignment="1">
      <alignment horizontal="center"/>
    </xf>
    <xf numFmtId="49" fontId="10" fillId="3" borderId="5" xfId="2" applyNumberFormat="1" applyFont="1" applyFill="1" applyBorder="1" applyAlignment="1">
      <alignment horizontal="center" vertical="center" wrapText="1"/>
    </xf>
    <xf numFmtId="49" fontId="10" fillId="3" borderId="5" xfId="2" applyNumberFormat="1" applyFont="1" applyFill="1" applyBorder="1" applyAlignment="1">
      <alignment horizontal="center"/>
    </xf>
    <xf numFmtId="0" fontId="10" fillId="3" borderId="15" xfId="2" applyNumberFormat="1" applyFont="1" applyFill="1" applyBorder="1" applyAlignment="1">
      <alignment horizontal="center"/>
    </xf>
    <xf numFmtId="49" fontId="10" fillId="3" borderId="6" xfId="2" applyNumberFormat="1" applyFont="1" applyFill="1" applyBorder="1" applyAlignment="1">
      <alignment horizontal="center" vertical="center" wrapText="1"/>
    </xf>
    <xf numFmtId="49" fontId="10" fillId="3" borderId="6" xfId="2" applyNumberFormat="1" applyFont="1" applyFill="1" applyBorder="1" applyAlignment="1">
      <alignment horizontal="center"/>
    </xf>
    <xf numFmtId="0" fontId="10" fillId="3" borderId="15" xfId="2" applyNumberFormat="1" applyFont="1" applyFill="1" applyBorder="1" applyAlignment="1">
      <alignment horizontal="center" vertical="top" wrapText="1"/>
    </xf>
    <xf numFmtId="0" fontId="2" fillId="3" borderId="9" xfId="2" applyNumberFormat="1" applyFont="1" applyFill="1" applyBorder="1" applyAlignment="1">
      <alignment horizontal="center" vertical="center"/>
    </xf>
    <xf numFmtId="49" fontId="10" fillId="3" borderId="8" xfId="2" applyNumberFormat="1" applyFont="1" applyFill="1" applyBorder="1" applyAlignment="1">
      <alignment horizontal="center" vertical="center" wrapText="1"/>
    </xf>
    <xf numFmtId="0" fontId="10" fillId="3" borderId="8" xfId="2" applyNumberFormat="1" applyFont="1" applyFill="1" applyBorder="1" applyAlignment="1">
      <alignment horizontal="center" vertical="top" wrapText="1"/>
    </xf>
    <xf numFmtId="0" fontId="10" fillId="3" borderId="14" xfId="2" applyNumberFormat="1" applyFont="1" applyFill="1" applyBorder="1" applyAlignment="1">
      <alignment horizontal="center" vertical="top" wrapText="1"/>
    </xf>
    <xf numFmtId="0" fontId="1" fillId="0" borderId="4" xfId="2" applyNumberFormat="1" applyFont="1" applyFill="1" applyBorder="1" applyAlignment="1"/>
    <xf numFmtId="4" fontId="1" fillId="0" borderId="5" xfId="2" applyNumberFormat="1" applyFont="1" applyFill="1" applyBorder="1" applyAlignment="1"/>
    <xf numFmtId="4" fontId="1" fillId="0" borderId="12" xfId="2" applyNumberFormat="1" applyFont="1" applyFill="1" applyBorder="1" applyAlignment="1"/>
    <xf numFmtId="0" fontId="1" fillId="0" borderId="4" xfId="2" applyNumberFormat="1" applyFont="1" applyFill="1" applyBorder="1" applyAlignment="1">
      <alignment horizontal="left"/>
    </xf>
    <xf numFmtId="4" fontId="1" fillId="0" borderId="6" xfId="2" applyNumberFormat="1" applyFont="1" applyFill="1" applyBorder="1" applyAlignment="1"/>
    <xf numFmtId="4" fontId="1" fillId="0" borderId="4" xfId="2" applyNumberFormat="1" applyFont="1" applyFill="1" applyBorder="1" applyAlignment="1"/>
    <xf numFmtId="4" fontId="1" fillId="0" borderId="0" xfId="2" applyNumberFormat="1" applyFont="1" applyFill="1" applyBorder="1" applyAlignment="1"/>
    <xf numFmtId="0" fontId="1" fillId="0" borderId="4" xfId="2" applyNumberFormat="1" applyFont="1" applyFill="1" applyBorder="1" applyAlignment="1">
      <alignment horizontal="left" wrapText="1"/>
    </xf>
    <xf numFmtId="0" fontId="1" fillId="0" borderId="4" xfId="2" applyNumberFormat="1" applyFont="1" applyFill="1" applyBorder="1" applyAlignment="1">
      <alignment horizontal="left" indent="1"/>
    </xf>
    <xf numFmtId="0" fontId="1" fillId="0" borderId="9" xfId="2" applyNumberFormat="1" applyFont="1" applyFill="1" applyBorder="1" applyAlignment="1">
      <alignment horizontal="left" indent="1"/>
    </xf>
    <xf numFmtId="4" fontId="1" fillId="0" borderId="8" xfId="2" applyNumberFormat="1" applyFont="1" applyFill="1" applyBorder="1" applyAlignment="1"/>
    <xf numFmtId="4" fontId="1" fillId="0" borderId="7" xfId="2" applyNumberFormat="1" applyFont="1" applyFill="1" applyBorder="1" applyAlignment="1"/>
    <xf numFmtId="4" fontId="1" fillId="0" borderId="9" xfId="2" applyNumberFormat="1" applyFont="1" applyFill="1" applyBorder="1" applyAlignment="1"/>
    <xf numFmtId="0" fontId="1" fillId="3" borderId="4" xfId="2" applyNumberFormat="1" applyFont="1" applyFill="1" applyBorder="1" applyAlignment="1"/>
    <xf numFmtId="4" fontId="1" fillId="3" borderId="8" xfId="2" applyNumberFormat="1" applyFont="1" applyFill="1" applyBorder="1" applyAlignment="1"/>
    <xf numFmtId="4" fontId="1" fillId="3" borderId="1" xfId="2" applyNumberFormat="1" applyFont="1" applyFill="1" applyBorder="1" applyAlignment="1"/>
    <xf numFmtId="0" fontId="3" fillId="0" borderId="0" xfId="2" applyFill="1" applyBorder="1"/>
    <xf numFmtId="0" fontId="1" fillId="0" borderId="2" xfId="2" applyNumberFormat="1" applyFont="1" applyFill="1" applyBorder="1" applyAlignment="1"/>
    <xf numFmtId="0" fontId="1" fillId="0" borderId="11" xfId="2" applyNumberFormat="1" applyFont="1" applyFill="1" applyBorder="1" applyAlignment="1"/>
    <xf numFmtId="0" fontId="1" fillId="0" borderId="3" xfId="2" applyNumberFormat="1" applyFont="1" applyFill="1" applyBorder="1" applyAlignment="1"/>
    <xf numFmtId="0" fontId="2" fillId="3" borderId="2" xfId="2" applyNumberFormat="1" applyFont="1" applyFill="1" applyBorder="1" applyAlignment="1">
      <alignment horizontal="center"/>
    </xf>
    <xf numFmtId="0" fontId="2" fillId="3" borderId="11" xfId="2" applyNumberFormat="1" applyFont="1" applyFill="1" applyBorder="1" applyAlignment="1">
      <alignment horizontal="center"/>
    </xf>
    <xf numFmtId="0" fontId="2" fillId="3" borderId="3" xfId="2" applyNumberFormat="1" applyFont="1" applyFill="1" applyBorder="1" applyAlignment="1">
      <alignment horizontal="center"/>
    </xf>
    <xf numFmtId="0" fontId="2" fillId="0" borderId="11" xfId="2" applyNumberFormat="1" applyFont="1" applyFill="1" applyBorder="1" applyAlignment="1">
      <alignment horizontal="center"/>
    </xf>
    <xf numFmtId="0" fontId="2" fillId="0" borderId="2" xfId="2" applyNumberFormat="1" applyFont="1" applyFill="1" applyBorder="1" applyAlignment="1">
      <alignment horizontal="center"/>
    </xf>
    <xf numFmtId="4" fontId="1" fillId="0" borderId="11" xfId="2" applyNumberFormat="1" applyFont="1" applyFill="1" applyBorder="1" applyAlignment="1"/>
    <xf numFmtId="4" fontId="1" fillId="0" borderId="3" xfId="2" applyNumberFormat="1" applyFont="1" applyFill="1" applyBorder="1" applyAlignment="1"/>
    <xf numFmtId="0" fontId="2" fillId="0" borderId="2" xfId="2" applyNumberFormat="1" applyFont="1" applyFill="1" applyBorder="1" applyAlignment="1">
      <alignment horizontal="center"/>
    </xf>
    <xf numFmtId="0" fontId="2" fillId="0" borderId="11" xfId="2" applyNumberFormat="1" applyFont="1" applyFill="1" applyBorder="1" applyAlignment="1">
      <alignment horizontal="center"/>
    </xf>
    <xf numFmtId="0" fontId="2" fillId="0" borderId="3" xfId="2" applyNumberFormat="1" applyFont="1" applyFill="1" applyBorder="1" applyAlignment="1">
      <alignment horizontal="center"/>
    </xf>
    <xf numFmtId="0" fontId="1" fillId="3" borderId="2" xfId="2" applyNumberFormat="1" applyFont="1" applyFill="1" applyBorder="1" applyAlignment="1"/>
    <xf numFmtId="0" fontId="2" fillId="3" borderId="11" xfId="2" applyNumberFormat="1" applyFont="1" applyFill="1" applyBorder="1" applyAlignment="1">
      <alignment horizontal="center"/>
    </xf>
    <xf numFmtId="0" fontId="2" fillId="3" borderId="2" xfId="2" applyNumberFormat="1" applyFont="1" applyFill="1" applyBorder="1" applyAlignment="1">
      <alignment horizontal="center"/>
    </xf>
    <xf numFmtId="0" fontId="1" fillId="3" borderId="11" xfId="2" applyNumberFormat="1" applyFont="1" applyFill="1" applyBorder="1" applyAlignment="1"/>
    <xf numFmtId="4" fontId="1" fillId="3" borderId="3" xfId="2" applyNumberFormat="1" applyFont="1" applyFill="1" applyBorder="1" applyAlignment="1"/>
    <xf numFmtId="167" fontId="1" fillId="3" borderId="3" xfId="2" applyNumberFormat="1" applyFont="1" applyFill="1" applyBorder="1" applyAlignment="1"/>
    <xf numFmtId="0" fontId="1" fillId="0" borderId="2" xfId="2" applyNumberFormat="1" applyFont="1" applyFill="1" applyBorder="1" applyAlignment="1"/>
    <xf numFmtId="0" fontId="1" fillId="0" borderId="11" xfId="2" applyNumberFormat="1" applyFont="1" applyFill="1" applyBorder="1" applyAlignment="1"/>
    <xf numFmtId="0" fontId="1" fillId="0" borderId="3" xfId="2" applyNumberFormat="1" applyFont="1" applyFill="1" applyBorder="1" applyAlignment="1"/>
    <xf numFmtId="167" fontId="1" fillId="0" borderId="3" xfId="2" applyNumberFormat="1" applyFont="1" applyFill="1" applyBorder="1" applyAlignment="1"/>
    <xf numFmtId="0" fontId="1" fillId="0" borderId="10" xfId="2" applyNumberFormat="1" applyFont="1" applyFill="1" applyBorder="1" applyAlignment="1"/>
    <xf numFmtId="0" fontId="1" fillId="0" borderId="0" xfId="2" applyNumberFormat="1" applyFont="1" applyFill="1" applyBorder="1" applyAlignment="1"/>
    <xf numFmtId="0" fontId="1" fillId="0" borderId="0" xfId="2" applyNumberFormat="1" applyFont="1" applyFill="1" applyBorder="1" applyAlignment="1">
      <alignment horizontal="left" wrapText="1"/>
    </xf>
    <xf numFmtId="0" fontId="1" fillId="0" borderId="0" xfId="5" applyNumberFormat="1" applyFont="1" applyFill="1" applyAlignment="1"/>
    <xf numFmtId="0" fontId="1" fillId="0" borderId="0" xfId="2" applyNumberFormat="1" applyFont="1" applyFill="1" applyBorder="1" applyAlignment="1">
      <alignment horizontal="left" wrapText="1"/>
    </xf>
    <xf numFmtId="0" fontId="3" fillId="0" borderId="0" xfId="2" applyNumberFormat="1" applyFont="1" applyFill="1" applyBorder="1" applyAlignment="1">
      <alignment horizontal="center" wrapText="1"/>
    </xf>
    <xf numFmtId="0" fontId="3" fillId="0" borderId="0" xfId="2" applyFont="1" applyFill="1"/>
    <xf numFmtId="0" fontId="3" fillId="0" borderId="0" xfId="2" applyFill="1" applyAlignment="1">
      <alignment horizontal="center"/>
    </xf>
  </cellXfs>
  <cellStyles count="6">
    <cellStyle name="Normal" xfId="0" builtinId="0"/>
    <cellStyle name="Normal 2" xfId="5"/>
    <cellStyle name="Normal 2 3" xfId="2"/>
    <cellStyle name="Normal 3" xfId="1"/>
    <cellStyle name="Normal 4" xfId="4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ecamara\DfsData\Defin\Cafin\Nuelo\2020\RGF\3&#186;%20QUADRIMESTRE\ANEXOS_RGF_DDC%20e%20RP%20atualizado%20-%203Q_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GF%20-%203Q_20%20-%20Anexo%201%20-%20Pessoal%20-%20Defini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C E RP_RGF"/>
      <sheetName val="SIMPLIFICADO_RGF"/>
      <sheetName val="SICONFI"/>
    </sheetNames>
    <sheetDataSet>
      <sheetData sheetId="0">
        <row r="21">
          <cell r="H21">
            <v>105788471.07000001</v>
          </cell>
          <cell r="J21">
            <v>1344615794.5599999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 Pessoal União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showGridLines="0" tabSelected="1" zoomScaleNormal="100" workbookViewId="0">
      <selection activeCell="A25" sqref="A25"/>
    </sheetView>
  </sheetViews>
  <sheetFormatPr defaultRowHeight="11.25" customHeight="1" x14ac:dyDescent="0.2"/>
  <cols>
    <col min="1" max="1" width="49.42578125" style="88" customWidth="1"/>
    <col min="2" max="6" width="11.7109375" style="88" bestFit="1" customWidth="1"/>
    <col min="7" max="7" width="11.85546875" style="88" bestFit="1" customWidth="1"/>
    <col min="8" max="11" width="11.7109375" style="88" bestFit="1" customWidth="1"/>
    <col min="12" max="12" width="14.85546875" style="88" bestFit="1" customWidth="1"/>
    <col min="13" max="13" width="11.7109375" style="88" bestFit="1" customWidth="1"/>
    <col min="14" max="14" width="13.140625" style="88" bestFit="1" customWidth="1"/>
    <col min="15" max="15" width="15.5703125" style="88" customWidth="1"/>
    <col min="16" max="16384" width="9.140625" style="88"/>
  </cols>
  <sheetData>
    <row r="1" spans="1:15" ht="15.75" x14ac:dyDescent="0.25">
      <c r="A1" s="86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2" spans="1:15" ht="11.25" customHeight="1" x14ac:dyDescent="0.2">
      <c r="A2" s="89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</row>
    <row r="3" spans="1:15" ht="11.25" customHeight="1" x14ac:dyDescent="0.2">
      <c r="A3" s="90" t="s">
        <v>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</row>
    <row r="4" spans="1:15" ht="11.25" customHeight="1" x14ac:dyDescent="0.2">
      <c r="A4" s="90" t="s">
        <v>1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</row>
    <row r="5" spans="1:15" ht="11.25" customHeight="1" x14ac:dyDescent="0.2">
      <c r="A5" s="90" t="s">
        <v>2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</row>
    <row r="6" spans="1:15" ht="11.25" customHeight="1" x14ac:dyDescent="0.2">
      <c r="A6" s="91" t="s">
        <v>63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</row>
    <row r="7" spans="1:15" ht="11.25" customHeight="1" x14ac:dyDescent="0.2">
      <c r="A7" s="90" t="s">
        <v>4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</row>
    <row r="8" spans="1:15" ht="11.25" customHeight="1" x14ac:dyDescent="0.2">
      <c r="A8" s="90" t="s">
        <v>64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</row>
    <row r="9" spans="1:15" ht="11.25" customHeight="1" x14ac:dyDescent="0.2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</row>
    <row r="10" spans="1:15" ht="11.25" customHeight="1" x14ac:dyDescent="0.2">
      <c r="A10" s="87" t="s">
        <v>65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92">
        <v>1</v>
      </c>
    </row>
    <row r="11" spans="1:15" ht="11.25" customHeight="1" x14ac:dyDescent="0.2">
      <c r="A11" s="93"/>
      <c r="B11" s="94" t="s">
        <v>66</v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6"/>
    </row>
    <row r="12" spans="1:15" ht="11.25" customHeight="1" x14ac:dyDescent="0.2">
      <c r="A12" s="97"/>
      <c r="B12" s="98" t="s">
        <v>67</v>
      </c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100"/>
    </row>
    <row r="13" spans="1:15" ht="11.25" customHeight="1" x14ac:dyDescent="0.2">
      <c r="A13" s="97" t="s">
        <v>10</v>
      </c>
      <c r="B13" s="101" t="s">
        <v>68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3"/>
      <c r="O13" s="104" t="s">
        <v>69</v>
      </c>
    </row>
    <row r="14" spans="1:15" ht="11.25" customHeight="1" x14ac:dyDescent="0.2">
      <c r="A14" s="97"/>
      <c r="B14" s="105" t="s">
        <v>70</v>
      </c>
      <c r="C14" s="105" t="s">
        <v>71</v>
      </c>
      <c r="D14" s="105" t="s">
        <v>72</v>
      </c>
      <c r="E14" s="105" t="s">
        <v>73</v>
      </c>
      <c r="F14" s="105" t="s">
        <v>74</v>
      </c>
      <c r="G14" s="105" t="s">
        <v>75</v>
      </c>
      <c r="H14" s="105" t="s">
        <v>76</v>
      </c>
      <c r="I14" s="105" t="s">
        <v>77</v>
      </c>
      <c r="J14" s="105" t="s">
        <v>78</v>
      </c>
      <c r="K14" s="105" t="s">
        <v>79</v>
      </c>
      <c r="L14" s="105" t="s">
        <v>80</v>
      </c>
      <c r="M14" s="105" t="s">
        <v>81</v>
      </c>
      <c r="N14" s="106" t="s">
        <v>82</v>
      </c>
      <c r="O14" s="107" t="s">
        <v>83</v>
      </c>
    </row>
    <row r="15" spans="1:15" ht="11.25" customHeight="1" x14ac:dyDescent="0.2">
      <c r="A15" s="97"/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9" t="s">
        <v>84</v>
      </c>
      <c r="O15" s="107" t="s">
        <v>85</v>
      </c>
    </row>
    <row r="16" spans="1:15" ht="11.25" customHeight="1" x14ac:dyDescent="0.2">
      <c r="A16" s="97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9" t="s">
        <v>86</v>
      </c>
      <c r="O16" s="110" t="s">
        <v>87</v>
      </c>
    </row>
    <row r="17" spans="1:15" ht="11.25" customHeight="1" x14ac:dyDescent="0.2">
      <c r="A17" s="111"/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3" t="s">
        <v>43</v>
      </c>
      <c r="O17" s="114" t="s">
        <v>44</v>
      </c>
    </row>
    <row r="18" spans="1:15" ht="11.25" customHeight="1" x14ac:dyDescent="0.2">
      <c r="A18" s="115" t="s">
        <v>88</v>
      </c>
      <c r="B18" s="116">
        <f t="shared" ref="B18:O18" si="0">B19+B23+B27</f>
        <v>471557960.19999999</v>
      </c>
      <c r="C18" s="116">
        <f t="shared" si="0"/>
        <v>372224824.60000008</v>
      </c>
      <c r="D18" s="116">
        <f t="shared" si="0"/>
        <v>381760240.23000002</v>
      </c>
      <c r="E18" s="116">
        <f t="shared" si="0"/>
        <v>376534962.60000002</v>
      </c>
      <c r="F18" s="116">
        <f t="shared" si="0"/>
        <v>372713594.04999995</v>
      </c>
      <c r="G18" s="116">
        <f t="shared" si="0"/>
        <v>402103696.53000009</v>
      </c>
      <c r="H18" s="116">
        <f t="shared" si="0"/>
        <v>372448207.14999998</v>
      </c>
      <c r="I18" s="116">
        <f t="shared" si="0"/>
        <v>372100718.02999997</v>
      </c>
      <c r="J18" s="116">
        <f t="shared" si="0"/>
        <v>374717173.92000002</v>
      </c>
      <c r="K18" s="116">
        <f t="shared" si="0"/>
        <v>373663744.44000006</v>
      </c>
      <c r="L18" s="116">
        <f t="shared" si="0"/>
        <v>373439361.34000003</v>
      </c>
      <c r="M18" s="116">
        <f t="shared" si="0"/>
        <v>615795984.61000001</v>
      </c>
      <c r="N18" s="117">
        <f>SUM(B18:M18)</f>
        <v>4859060467.7000008</v>
      </c>
      <c r="O18" s="116">
        <f t="shared" si="0"/>
        <v>0</v>
      </c>
    </row>
    <row r="19" spans="1:15" ht="11.25" customHeight="1" x14ac:dyDescent="0.2">
      <c r="A19" s="118" t="s">
        <v>89</v>
      </c>
      <c r="B19" s="119">
        <f>SUM(B20:B22)</f>
        <v>265719390.86000001</v>
      </c>
      <c r="C19" s="119">
        <f t="shared" ref="C19:O19" si="1">SUM(C20:C22)</f>
        <v>222843914.64000005</v>
      </c>
      <c r="D19" s="119">
        <f t="shared" si="1"/>
        <v>232812599.96999997</v>
      </c>
      <c r="E19" s="119">
        <f t="shared" si="1"/>
        <v>226663478.48000002</v>
      </c>
      <c r="F19" s="119">
        <f t="shared" si="1"/>
        <v>223063094.71000001</v>
      </c>
      <c r="G19" s="119">
        <f t="shared" si="1"/>
        <v>253190818.75000006</v>
      </c>
      <c r="H19" s="119">
        <f t="shared" si="1"/>
        <v>223759202.00999999</v>
      </c>
      <c r="I19" s="119">
        <f t="shared" si="1"/>
        <v>223784080.28</v>
      </c>
      <c r="J19" s="119">
        <f t="shared" si="1"/>
        <v>226450047.38</v>
      </c>
      <c r="K19" s="119">
        <f t="shared" si="1"/>
        <v>225416154.86000004</v>
      </c>
      <c r="L19" s="119">
        <f t="shared" si="1"/>
        <v>225542474.81999999</v>
      </c>
      <c r="M19" s="119">
        <f t="shared" si="1"/>
        <v>384565246.08999997</v>
      </c>
      <c r="N19" s="120">
        <f>SUM(B19:M19)</f>
        <v>2933810502.8500004</v>
      </c>
      <c r="O19" s="119">
        <f t="shared" si="1"/>
        <v>0</v>
      </c>
    </row>
    <row r="20" spans="1:15" ht="11.25" customHeight="1" x14ac:dyDescent="0.2">
      <c r="A20" s="118" t="s">
        <v>90</v>
      </c>
      <c r="B20" s="119">
        <v>231515768.84</v>
      </c>
      <c r="C20" s="121">
        <v>188890753.64000005</v>
      </c>
      <c r="D20" s="120">
        <v>191762458.68999997</v>
      </c>
      <c r="E20" s="120">
        <v>186184648.54000002</v>
      </c>
      <c r="F20" s="120">
        <v>182738077.58000001</v>
      </c>
      <c r="G20" s="120">
        <v>212833452.04000005</v>
      </c>
      <c r="H20" s="120">
        <v>183555765.81</v>
      </c>
      <c r="I20" s="120">
        <v>183471705.28999999</v>
      </c>
      <c r="J20" s="120">
        <v>185969139.25</v>
      </c>
      <c r="K20" s="120">
        <v>184934279.74000004</v>
      </c>
      <c r="L20" s="120">
        <v>185124150.5</v>
      </c>
      <c r="M20" s="120">
        <v>304471303.00999999</v>
      </c>
      <c r="N20" s="120">
        <v>2421451502.9300003</v>
      </c>
      <c r="O20" s="119">
        <v>0</v>
      </c>
    </row>
    <row r="21" spans="1:15" ht="11.25" customHeight="1" x14ac:dyDescent="0.2">
      <c r="A21" s="118" t="s">
        <v>91</v>
      </c>
      <c r="B21" s="119">
        <v>34203622.019999996</v>
      </c>
      <c r="C21" s="121">
        <v>33953161</v>
      </c>
      <c r="D21" s="120">
        <v>41050141.279999994</v>
      </c>
      <c r="E21" s="120">
        <v>40478829.939999998</v>
      </c>
      <c r="F21" s="120">
        <v>40325017.129999995</v>
      </c>
      <c r="G21" s="120">
        <v>40357366.710000001</v>
      </c>
      <c r="H21" s="120">
        <v>40203436.199999996</v>
      </c>
      <c r="I21" s="120">
        <v>40312374.990000002</v>
      </c>
      <c r="J21" s="120">
        <v>40480908.129999995</v>
      </c>
      <c r="K21" s="120">
        <v>40481875.120000005</v>
      </c>
      <c r="L21" s="120">
        <v>40418324.320000008</v>
      </c>
      <c r="M21" s="120">
        <v>80093943.079999998</v>
      </c>
      <c r="N21" s="120">
        <v>512358999.91999996</v>
      </c>
      <c r="O21" s="119">
        <v>0</v>
      </c>
    </row>
    <row r="22" spans="1:15" ht="11.25" customHeight="1" x14ac:dyDescent="0.2">
      <c r="A22" s="118" t="s">
        <v>92</v>
      </c>
      <c r="B22" s="119">
        <v>0</v>
      </c>
      <c r="C22" s="119">
        <v>0</v>
      </c>
      <c r="D22" s="119">
        <v>0</v>
      </c>
      <c r="E22" s="119">
        <v>0</v>
      </c>
      <c r="F22" s="119">
        <v>0</v>
      </c>
      <c r="G22" s="119">
        <v>0</v>
      </c>
      <c r="H22" s="119">
        <v>0</v>
      </c>
      <c r="I22" s="119">
        <v>0</v>
      </c>
      <c r="J22" s="119">
        <v>0</v>
      </c>
      <c r="K22" s="119">
        <v>0</v>
      </c>
      <c r="L22" s="119">
        <v>0</v>
      </c>
      <c r="M22" s="119">
        <v>0</v>
      </c>
      <c r="N22" s="120">
        <v>0</v>
      </c>
      <c r="O22" s="119">
        <v>0</v>
      </c>
    </row>
    <row r="23" spans="1:15" ht="11.25" customHeight="1" x14ac:dyDescent="0.2">
      <c r="A23" s="118" t="s">
        <v>93</v>
      </c>
      <c r="B23" s="119">
        <f>SUM(B24:B26)</f>
        <v>205838569.33999997</v>
      </c>
      <c r="C23" s="119">
        <f t="shared" ref="C23:M23" si="2">SUM(C24:C26)</f>
        <v>149380909.96000004</v>
      </c>
      <c r="D23" s="119">
        <f t="shared" si="2"/>
        <v>148947640.26000002</v>
      </c>
      <c r="E23" s="119">
        <f t="shared" si="2"/>
        <v>149871484.12</v>
      </c>
      <c r="F23" s="119">
        <f t="shared" si="2"/>
        <v>149650499.33999997</v>
      </c>
      <c r="G23" s="119">
        <f t="shared" si="2"/>
        <v>148912877.78000003</v>
      </c>
      <c r="H23" s="119">
        <f t="shared" si="2"/>
        <v>148689005.14000002</v>
      </c>
      <c r="I23" s="119">
        <f t="shared" si="2"/>
        <v>148316637.75</v>
      </c>
      <c r="J23" s="119">
        <f t="shared" si="2"/>
        <v>148267126.54000002</v>
      </c>
      <c r="K23" s="119">
        <f t="shared" si="2"/>
        <v>148247589.58000001</v>
      </c>
      <c r="L23" s="119">
        <f t="shared" si="2"/>
        <v>147896886.52000001</v>
      </c>
      <c r="M23" s="119">
        <f t="shared" si="2"/>
        <v>231230738.52000001</v>
      </c>
      <c r="N23" s="120">
        <f t="shared" ref="N23:N27" si="3">SUM(B23:M23)</f>
        <v>1925249964.8499999</v>
      </c>
      <c r="O23" s="119">
        <v>0</v>
      </c>
    </row>
    <row r="24" spans="1:15" ht="11.25" customHeight="1" x14ac:dyDescent="0.2">
      <c r="A24" s="118" t="s">
        <v>94</v>
      </c>
      <c r="B24" s="119">
        <v>165574963.60999998</v>
      </c>
      <c r="C24" s="121">
        <v>119501055.65000002</v>
      </c>
      <c r="D24" s="120">
        <v>118914474.79000002</v>
      </c>
      <c r="E24" s="120">
        <v>119367375.47000001</v>
      </c>
      <c r="F24" s="120">
        <v>119425050.27999999</v>
      </c>
      <c r="G24" s="120">
        <v>118783064.20000002</v>
      </c>
      <c r="H24" s="120">
        <v>118691230.70000002</v>
      </c>
      <c r="I24" s="120">
        <v>118142327.67</v>
      </c>
      <c r="J24" s="120">
        <v>117777674.35000002</v>
      </c>
      <c r="K24" s="120">
        <v>118057718.64</v>
      </c>
      <c r="L24" s="120">
        <v>117539120.01000001</v>
      </c>
      <c r="M24" s="120">
        <v>185127313.71000001</v>
      </c>
      <c r="N24" s="120">
        <v>1536901369.0800004</v>
      </c>
      <c r="O24" s="119">
        <v>0</v>
      </c>
    </row>
    <row r="25" spans="1:15" ht="11.25" customHeight="1" x14ac:dyDescent="0.2">
      <c r="A25" s="118" t="s">
        <v>95</v>
      </c>
      <c r="B25" s="119">
        <v>40263605.730000004</v>
      </c>
      <c r="C25" s="121">
        <v>29879854.310000002</v>
      </c>
      <c r="D25" s="120">
        <v>30033165.469999999</v>
      </c>
      <c r="E25" s="120">
        <v>30504108.650000002</v>
      </c>
      <c r="F25" s="120">
        <v>30225449.060000002</v>
      </c>
      <c r="G25" s="120">
        <v>30129813.579999998</v>
      </c>
      <c r="H25" s="120">
        <v>29997774.440000001</v>
      </c>
      <c r="I25" s="120">
        <v>30174310.080000002</v>
      </c>
      <c r="J25" s="120">
        <v>30489452.190000001</v>
      </c>
      <c r="K25" s="120">
        <v>30189870.940000001</v>
      </c>
      <c r="L25" s="120">
        <v>30357766.510000002</v>
      </c>
      <c r="M25" s="120">
        <v>46103424.810000002</v>
      </c>
      <c r="N25" s="120">
        <v>388348595.77000004</v>
      </c>
      <c r="O25" s="119">
        <v>0</v>
      </c>
    </row>
    <row r="26" spans="1:15" ht="11.25" customHeight="1" x14ac:dyDescent="0.2">
      <c r="A26" s="118" t="s">
        <v>96</v>
      </c>
      <c r="B26" s="119">
        <v>0</v>
      </c>
      <c r="C26" s="121">
        <v>0</v>
      </c>
      <c r="D26" s="120">
        <v>0</v>
      </c>
      <c r="E26" s="120">
        <v>0</v>
      </c>
      <c r="F26" s="120">
        <v>0</v>
      </c>
      <c r="G26" s="120">
        <v>0</v>
      </c>
      <c r="H26" s="120">
        <v>0</v>
      </c>
      <c r="I26" s="120">
        <v>0</v>
      </c>
      <c r="J26" s="120">
        <v>0</v>
      </c>
      <c r="K26" s="120">
        <v>0</v>
      </c>
      <c r="L26" s="120">
        <v>0</v>
      </c>
      <c r="M26" s="120">
        <v>0</v>
      </c>
      <c r="N26" s="120">
        <v>0</v>
      </c>
      <c r="O26" s="119">
        <v>0</v>
      </c>
    </row>
    <row r="27" spans="1:15" ht="21.75" customHeight="1" x14ac:dyDescent="0.2">
      <c r="A27" s="122" t="s">
        <v>97</v>
      </c>
      <c r="B27" s="119">
        <v>0</v>
      </c>
      <c r="C27" s="119">
        <v>0</v>
      </c>
      <c r="D27" s="119">
        <v>0</v>
      </c>
      <c r="E27" s="119">
        <v>0</v>
      </c>
      <c r="F27" s="119">
        <v>0</v>
      </c>
      <c r="G27" s="119">
        <v>0</v>
      </c>
      <c r="H27" s="119">
        <v>0</v>
      </c>
      <c r="I27" s="119">
        <v>0</v>
      </c>
      <c r="J27" s="119">
        <v>0</v>
      </c>
      <c r="K27" s="119">
        <v>0</v>
      </c>
      <c r="L27" s="119">
        <v>0</v>
      </c>
      <c r="M27" s="119">
        <v>0</v>
      </c>
      <c r="N27" s="120">
        <f t="shared" si="3"/>
        <v>0</v>
      </c>
      <c r="O27" s="119">
        <v>0</v>
      </c>
    </row>
    <row r="28" spans="1:15" ht="11.25" customHeight="1" x14ac:dyDescent="0.2">
      <c r="A28" s="115" t="s">
        <v>98</v>
      </c>
      <c r="B28" s="119">
        <f t="shared" ref="B28:O28" si="4">SUM(B29:B32)</f>
        <v>74872482.920000002</v>
      </c>
      <c r="C28" s="119">
        <f t="shared" si="4"/>
        <v>73028904.010000005</v>
      </c>
      <c r="D28" s="119">
        <f t="shared" si="4"/>
        <v>67711853.590000004</v>
      </c>
      <c r="E28" s="119">
        <f t="shared" si="4"/>
        <v>74369395.339999989</v>
      </c>
      <c r="F28" s="119">
        <f t="shared" si="4"/>
        <v>72921262.089999989</v>
      </c>
      <c r="G28" s="119">
        <f t="shared" si="4"/>
        <v>73166661.109999999</v>
      </c>
      <c r="H28" s="119">
        <f t="shared" si="4"/>
        <v>74339226.310000002</v>
      </c>
      <c r="I28" s="119">
        <f t="shared" si="4"/>
        <v>24307249.329999998</v>
      </c>
      <c r="J28" s="119">
        <f t="shared" si="4"/>
        <v>4020501.01</v>
      </c>
      <c r="K28" s="119">
        <f t="shared" si="4"/>
        <v>2303069.61</v>
      </c>
      <c r="L28" s="119">
        <f t="shared" si="4"/>
        <v>1169859.02</v>
      </c>
      <c r="M28" s="119">
        <f t="shared" si="4"/>
        <v>3122542.96</v>
      </c>
      <c r="N28" s="120">
        <f>SUM(B28:M28)</f>
        <v>545333007.30000007</v>
      </c>
      <c r="O28" s="119">
        <f t="shared" si="4"/>
        <v>0</v>
      </c>
    </row>
    <row r="29" spans="1:15" ht="11.25" customHeight="1" x14ac:dyDescent="0.2">
      <c r="A29" s="123" t="s">
        <v>99</v>
      </c>
      <c r="B29" s="119">
        <v>0</v>
      </c>
      <c r="C29" s="121">
        <v>1005707.46</v>
      </c>
      <c r="D29" s="120">
        <v>1244277.26</v>
      </c>
      <c r="E29" s="120">
        <v>1454491.23</v>
      </c>
      <c r="F29" s="120">
        <v>602419.43000000005</v>
      </c>
      <c r="G29" s="120">
        <v>1037963.36</v>
      </c>
      <c r="H29" s="120">
        <v>2445560.9700000002</v>
      </c>
      <c r="I29" s="120">
        <v>1617709.88</v>
      </c>
      <c r="J29" s="120">
        <v>4055872.15</v>
      </c>
      <c r="K29" s="120">
        <v>1982236.8</v>
      </c>
      <c r="L29" s="120">
        <v>846634.19</v>
      </c>
      <c r="M29" s="120">
        <v>2674552.73</v>
      </c>
      <c r="N29" s="120">
        <v>18967425.460000001</v>
      </c>
      <c r="O29" s="119">
        <v>0</v>
      </c>
    </row>
    <row r="30" spans="1:15" ht="11.25" customHeight="1" x14ac:dyDescent="0.2">
      <c r="A30" s="123" t="s">
        <v>100</v>
      </c>
      <c r="B30" s="119">
        <v>0</v>
      </c>
      <c r="C30" s="119">
        <v>0</v>
      </c>
      <c r="D30" s="119">
        <v>0</v>
      </c>
      <c r="E30" s="119">
        <v>0</v>
      </c>
      <c r="F30" s="119">
        <v>0</v>
      </c>
      <c r="G30" s="119">
        <v>0</v>
      </c>
      <c r="H30" s="119">
        <v>0</v>
      </c>
      <c r="I30" s="119">
        <v>0</v>
      </c>
      <c r="J30" s="119">
        <v>0</v>
      </c>
      <c r="K30" s="119">
        <v>0</v>
      </c>
      <c r="L30" s="119">
        <v>0</v>
      </c>
      <c r="M30" s="119">
        <v>0</v>
      </c>
      <c r="N30" s="120">
        <v>0</v>
      </c>
      <c r="O30" s="119">
        <v>0</v>
      </c>
    </row>
    <row r="31" spans="1:15" ht="11.25" customHeight="1" x14ac:dyDescent="0.2">
      <c r="A31" s="123" t="s">
        <v>101</v>
      </c>
      <c r="B31" s="119">
        <v>2773576.9100000006</v>
      </c>
      <c r="C31" s="121">
        <v>-6158.8200000000061</v>
      </c>
      <c r="D31" s="120">
        <v>250731.71000000002</v>
      </c>
      <c r="E31" s="120">
        <v>1010704.5100000001</v>
      </c>
      <c r="F31" s="120">
        <v>428504.94999999995</v>
      </c>
      <c r="G31" s="120">
        <v>272337.19</v>
      </c>
      <c r="H31" s="120">
        <v>121398.17999999998</v>
      </c>
      <c r="I31" s="120">
        <v>305813.47999999992</v>
      </c>
      <c r="J31" s="120">
        <v>-35371.140000000007</v>
      </c>
      <c r="K31" s="120">
        <v>320832.81</v>
      </c>
      <c r="L31" s="120">
        <v>323224.82999999996</v>
      </c>
      <c r="M31" s="120">
        <v>447990.23000000004</v>
      </c>
      <c r="N31" s="120">
        <v>6213584.8400000008</v>
      </c>
      <c r="O31" s="119">
        <v>0</v>
      </c>
    </row>
    <row r="32" spans="1:15" ht="11.25" customHeight="1" x14ac:dyDescent="0.2">
      <c r="A32" s="124" t="s">
        <v>102</v>
      </c>
      <c r="B32" s="125">
        <v>72098906.010000005</v>
      </c>
      <c r="C32" s="126">
        <v>72029355.370000005</v>
      </c>
      <c r="D32" s="127">
        <v>66216844.619999997</v>
      </c>
      <c r="E32" s="127">
        <v>71904199.599999994</v>
      </c>
      <c r="F32" s="127">
        <v>71890337.709999993</v>
      </c>
      <c r="G32" s="127">
        <v>71856360.560000002</v>
      </c>
      <c r="H32" s="127">
        <v>71772267.159999996</v>
      </c>
      <c r="I32" s="127">
        <v>22383725.969999999</v>
      </c>
      <c r="J32" s="127">
        <v>0</v>
      </c>
      <c r="K32" s="127">
        <v>0</v>
      </c>
      <c r="L32" s="127">
        <v>0</v>
      </c>
      <c r="M32" s="127">
        <v>0</v>
      </c>
      <c r="N32" s="120">
        <v>520151997</v>
      </c>
      <c r="O32" s="119">
        <v>0</v>
      </c>
    </row>
    <row r="33" spans="1:16" ht="11.25" customHeight="1" x14ac:dyDescent="0.2">
      <c r="A33" s="128" t="s">
        <v>103</v>
      </c>
      <c r="B33" s="129">
        <f t="shared" ref="B33:O33" si="5">B18-B28</f>
        <v>396685477.27999997</v>
      </c>
      <c r="C33" s="129">
        <f t="shared" si="5"/>
        <v>299195920.59000009</v>
      </c>
      <c r="D33" s="129">
        <f t="shared" si="5"/>
        <v>314048386.63999999</v>
      </c>
      <c r="E33" s="129">
        <f t="shared" si="5"/>
        <v>302165567.26000005</v>
      </c>
      <c r="F33" s="129">
        <f t="shared" si="5"/>
        <v>299792331.95999998</v>
      </c>
      <c r="G33" s="129">
        <f t="shared" si="5"/>
        <v>328937035.42000008</v>
      </c>
      <c r="H33" s="129">
        <f t="shared" si="5"/>
        <v>298108980.83999997</v>
      </c>
      <c r="I33" s="129">
        <f t="shared" si="5"/>
        <v>347793468.69999999</v>
      </c>
      <c r="J33" s="129">
        <f t="shared" si="5"/>
        <v>370696672.91000003</v>
      </c>
      <c r="K33" s="129">
        <f t="shared" si="5"/>
        <v>371360674.83000004</v>
      </c>
      <c r="L33" s="129">
        <f t="shared" si="5"/>
        <v>372269502.32000005</v>
      </c>
      <c r="M33" s="129">
        <f t="shared" si="5"/>
        <v>612673441.64999998</v>
      </c>
      <c r="N33" s="130">
        <f t="shared" si="5"/>
        <v>4313727460.4000006</v>
      </c>
      <c r="O33" s="130">
        <f t="shared" si="5"/>
        <v>0</v>
      </c>
      <c r="P33" s="131"/>
    </row>
    <row r="34" spans="1:16" ht="11.25" customHeight="1" x14ac:dyDescent="0.2">
      <c r="A34" s="132"/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4"/>
    </row>
    <row r="35" spans="1:16" ht="11.25" customHeight="1" x14ac:dyDescent="0.2">
      <c r="A35" s="135" t="s">
        <v>104</v>
      </c>
      <c r="B35" s="136"/>
      <c r="C35" s="136"/>
      <c r="D35" s="136"/>
      <c r="E35" s="136"/>
      <c r="F35" s="135" t="s">
        <v>11</v>
      </c>
      <c r="G35" s="136"/>
      <c r="H35" s="136"/>
      <c r="I35" s="136"/>
      <c r="J35" s="136"/>
      <c r="K35" s="136"/>
      <c r="L35" s="136"/>
      <c r="M35" s="135" t="s">
        <v>105</v>
      </c>
      <c r="N35" s="136"/>
      <c r="O35" s="137"/>
    </row>
    <row r="36" spans="1:16" ht="11.25" customHeight="1" x14ac:dyDescent="0.2">
      <c r="A36" s="132" t="s">
        <v>106</v>
      </c>
      <c r="B36" s="138"/>
      <c r="C36" s="138"/>
      <c r="D36" s="138"/>
      <c r="E36" s="138"/>
      <c r="F36" s="139"/>
      <c r="G36" s="138"/>
      <c r="H36" s="140"/>
      <c r="I36" s="140"/>
      <c r="J36" s="140"/>
      <c r="K36" s="140"/>
      <c r="L36" s="141">
        <v>651943266000</v>
      </c>
      <c r="M36" s="142" t="s">
        <v>107</v>
      </c>
      <c r="N36" s="143"/>
      <c r="O36" s="144"/>
    </row>
    <row r="37" spans="1:16" ht="12.75" x14ac:dyDescent="0.2">
      <c r="A37" s="145" t="s">
        <v>108</v>
      </c>
      <c r="B37" s="146"/>
      <c r="C37" s="146"/>
      <c r="D37" s="146"/>
      <c r="E37" s="146"/>
      <c r="F37" s="147"/>
      <c r="G37" s="146"/>
      <c r="H37" s="148"/>
      <c r="I37" s="148"/>
      <c r="J37" s="148"/>
      <c r="K37" s="148"/>
      <c r="L37" s="149">
        <f>N33+O33</f>
        <v>4313727460.4000006</v>
      </c>
      <c r="M37" s="147"/>
      <c r="N37" s="148"/>
      <c r="O37" s="150">
        <f>L37/L36*100</f>
        <v>0.66167221679685251</v>
      </c>
    </row>
    <row r="38" spans="1:16" ht="11.25" customHeight="1" x14ac:dyDescent="0.2">
      <c r="A38" s="151" t="s">
        <v>109</v>
      </c>
      <c r="B38" s="152"/>
      <c r="C38" s="152"/>
      <c r="D38" s="152"/>
      <c r="E38" s="153"/>
      <c r="F38" s="132"/>
      <c r="G38" s="133"/>
      <c r="H38" s="133"/>
      <c r="I38" s="133"/>
      <c r="J38" s="133"/>
      <c r="K38" s="133"/>
      <c r="L38" s="141">
        <f>L36*O38/100</f>
        <v>7888513518.6000004</v>
      </c>
      <c r="M38" s="132"/>
      <c r="N38" s="133"/>
      <c r="O38" s="154">
        <v>1.21</v>
      </c>
    </row>
    <row r="39" spans="1:16" ht="11.25" customHeight="1" x14ac:dyDescent="0.2">
      <c r="A39" s="132" t="s">
        <v>110</v>
      </c>
      <c r="B39" s="133"/>
      <c r="C39" s="133"/>
      <c r="D39" s="133"/>
      <c r="E39" s="133"/>
      <c r="F39" s="132"/>
      <c r="G39" s="133"/>
      <c r="H39" s="133"/>
      <c r="I39" s="133"/>
      <c r="J39" s="133"/>
      <c r="K39" s="133"/>
      <c r="L39" s="141">
        <f>L36*O39/100</f>
        <v>7494087842.6700001</v>
      </c>
      <c r="M39" s="132"/>
      <c r="N39" s="133"/>
      <c r="O39" s="154">
        <v>1.1495</v>
      </c>
    </row>
    <row r="40" spans="1:16" ht="11.25" customHeight="1" x14ac:dyDescent="0.2">
      <c r="A40" s="132" t="s">
        <v>111</v>
      </c>
      <c r="B40" s="133"/>
      <c r="C40" s="133"/>
      <c r="D40" s="133"/>
      <c r="E40" s="133"/>
      <c r="F40" s="132"/>
      <c r="G40" s="133"/>
      <c r="H40" s="133"/>
      <c r="I40" s="133"/>
      <c r="J40" s="133"/>
      <c r="K40" s="133"/>
      <c r="L40" s="141">
        <f>L36*1.089/100</f>
        <v>7099662166.7399998</v>
      </c>
      <c r="M40" s="132"/>
      <c r="N40" s="133"/>
      <c r="O40" s="154">
        <v>1.089</v>
      </c>
    </row>
    <row r="41" spans="1:16" s="131" customFormat="1" ht="11.25" customHeight="1" x14ac:dyDescent="0.2">
      <c r="A41" s="155" t="s">
        <v>112</v>
      </c>
      <c r="B41" s="155"/>
      <c r="C41" s="155"/>
      <c r="D41" s="155"/>
      <c r="E41" s="155"/>
      <c r="F41" s="156"/>
      <c r="G41" s="156"/>
      <c r="H41" s="156"/>
      <c r="I41" s="156"/>
      <c r="J41" s="156"/>
      <c r="K41" s="156"/>
      <c r="L41" s="156"/>
      <c r="M41" s="156"/>
      <c r="N41" s="156"/>
      <c r="O41" s="156"/>
    </row>
    <row r="42" spans="1:16" ht="23.25" customHeight="1" x14ac:dyDescent="0.2">
      <c r="A42" s="157" t="s">
        <v>113</v>
      </c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</row>
    <row r="43" spans="1:16" ht="13.5" customHeight="1" x14ac:dyDescent="0.2">
      <c r="A43" s="158"/>
      <c r="B43" s="159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</row>
    <row r="44" spans="1:16" ht="18" customHeight="1" x14ac:dyDescent="0.2">
      <c r="A44" s="158"/>
      <c r="B44" s="159"/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</row>
    <row r="45" spans="1:16" ht="18" customHeight="1" x14ac:dyDescent="0.2">
      <c r="A45" s="158"/>
      <c r="B45" s="159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</row>
    <row r="46" spans="1:16" ht="22.5" customHeight="1" x14ac:dyDescent="0.2">
      <c r="A46" s="158"/>
      <c r="B46" s="159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</row>
    <row r="47" spans="1:16" ht="22.5" customHeight="1" x14ac:dyDescent="0.2">
      <c r="A47" s="159"/>
      <c r="B47" s="159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</row>
    <row r="48" spans="1:16" ht="22.5" customHeight="1" x14ac:dyDescent="0.2">
      <c r="A48" s="159"/>
      <c r="B48" s="159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</row>
    <row r="49" spans="1:15" ht="22.5" customHeight="1" x14ac:dyDescent="0.2">
      <c r="A49" s="160" t="s">
        <v>114</v>
      </c>
      <c r="B49" s="160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</row>
    <row r="50" spans="1:15" ht="11.25" customHeight="1" x14ac:dyDescent="0.2">
      <c r="A50" s="160" t="s">
        <v>26</v>
      </c>
      <c r="B50" s="160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</row>
    <row r="51" spans="1:15" ht="11.25" customHeight="1" x14ac:dyDescent="0.2">
      <c r="A51" s="161"/>
      <c r="B51" s="161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</row>
    <row r="54" spans="1:15" ht="33" customHeight="1" x14ac:dyDescent="0.2"/>
    <row r="55" spans="1:15" ht="11.25" customHeight="1" x14ac:dyDescent="0.2">
      <c r="A55" s="162" t="s">
        <v>27</v>
      </c>
      <c r="B55" s="162"/>
      <c r="C55" s="162"/>
      <c r="D55" s="162"/>
      <c r="E55" s="162"/>
      <c r="F55" s="162"/>
      <c r="G55" s="162" t="s">
        <v>29</v>
      </c>
      <c r="H55" s="162"/>
      <c r="I55" s="162"/>
      <c r="J55" s="162"/>
      <c r="K55" s="162"/>
      <c r="L55" s="162"/>
      <c r="M55" s="162"/>
      <c r="N55" s="162"/>
      <c r="O55" s="162"/>
    </row>
    <row r="56" spans="1:15" ht="11.25" customHeight="1" x14ac:dyDescent="0.2">
      <c r="A56" s="162" t="s">
        <v>28</v>
      </c>
      <c r="B56" s="162"/>
      <c r="C56" s="162"/>
      <c r="D56" s="162"/>
      <c r="E56" s="162"/>
      <c r="F56" s="162"/>
      <c r="G56" s="162" t="s">
        <v>30</v>
      </c>
      <c r="H56" s="162"/>
      <c r="I56" s="162"/>
      <c r="J56" s="162"/>
      <c r="K56" s="162"/>
      <c r="L56" s="162"/>
      <c r="M56" s="162"/>
      <c r="N56" s="162"/>
      <c r="O56" s="162"/>
    </row>
  </sheetData>
  <mergeCells count="33">
    <mergeCell ref="A56:F56"/>
    <mergeCell ref="G56:O56"/>
    <mergeCell ref="M36:O36"/>
    <mergeCell ref="A38:E38"/>
    <mergeCell ref="A42:O42"/>
    <mergeCell ref="A49:O49"/>
    <mergeCell ref="A50:O50"/>
    <mergeCell ref="A55:F55"/>
    <mergeCell ref="G55:O55"/>
    <mergeCell ref="I14:I17"/>
    <mergeCell ref="J14:J17"/>
    <mergeCell ref="K14:K17"/>
    <mergeCell ref="L14:L17"/>
    <mergeCell ref="M14:M17"/>
    <mergeCell ref="A35:E35"/>
    <mergeCell ref="F35:L35"/>
    <mergeCell ref="M35:O35"/>
    <mergeCell ref="B11:O11"/>
    <mergeCell ref="B12:O12"/>
    <mergeCell ref="B13:N13"/>
    <mergeCell ref="B14:B17"/>
    <mergeCell ref="C14:C17"/>
    <mergeCell ref="D14:D17"/>
    <mergeCell ref="E14:E17"/>
    <mergeCell ref="F14:F17"/>
    <mergeCell ref="G14:G17"/>
    <mergeCell ref="H14:H17"/>
    <mergeCell ref="A3:O3"/>
    <mergeCell ref="A4:O4"/>
    <mergeCell ref="A5:O5"/>
    <mergeCell ref="A6:O6"/>
    <mergeCell ref="A7:O7"/>
    <mergeCell ref="A8:O8"/>
  </mergeCells>
  <pageMargins left="0.51181102362204722" right="0.51181102362204722" top="0.78740157480314965" bottom="0.78740157480314965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showGridLines="0" topLeftCell="B25" zoomScale="120" zoomScaleNormal="120" workbookViewId="0">
      <selection activeCell="G43" sqref="G43"/>
    </sheetView>
  </sheetViews>
  <sheetFormatPr defaultColWidth="21.140625" defaultRowHeight="14.1" customHeight="1" x14ac:dyDescent="0.2"/>
  <cols>
    <col min="1" max="1" width="40.28515625" style="40" customWidth="1"/>
    <col min="2" max="2" width="16.140625" style="40" customWidth="1"/>
    <col min="3" max="3" width="11.42578125" style="40" customWidth="1"/>
    <col min="4" max="4" width="12.85546875" style="40" customWidth="1"/>
    <col min="5" max="5" width="12.7109375" style="40" customWidth="1"/>
    <col min="6" max="6" width="11.42578125" style="40" customWidth="1"/>
    <col min="7" max="7" width="17.7109375" style="40" customWidth="1"/>
    <col min="8" max="8" width="12.85546875" style="40" customWidth="1"/>
    <col min="9" max="9" width="18.7109375" style="40" customWidth="1"/>
    <col min="10" max="16384" width="21.140625" style="40"/>
  </cols>
  <sheetData>
    <row r="1" spans="1:10" ht="14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14.1" customHeight="1" x14ac:dyDescent="0.2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ht="14.1" customHeight="1" x14ac:dyDescent="0.2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ht="14.1" customHeight="1" x14ac:dyDescent="0.2">
      <c r="A4" s="43" t="s">
        <v>31</v>
      </c>
      <c r="B4" s="43"/>
      <c r="C4" s="43"/>
      <c r="D4" s="43"/>
      <c r="E4" s="43"/>
      <c r="F4" s="43"/>
      <c r="G4" s="43"/>
      <c r="H4" s="43"/>
      <c r="I4" s="43"/>
      <c r="J4" s="43"/>
    </row>
    <row r="5" spans="1:10" ht="14.1" customHeight="1" x14ac:dyDescent="0.2">
      <c r="A5" s="42" t="s">
        <v>4</v>
      </c>
      <c r="B5" s="42"/>
      <c r="C5" s="42"/>
      <c r="D5" s="42"/>
      <c r="E5" s="42"/>
      <c r="F5" s="42"/>
      <c r="G5" s="42"/>
      <c r="H5" s="42"/>
      <c r="I5" s="42"/>
      <c r="J5" s="42"/>
    </row>
    <row r="6" spans="1:10" ht="14.1" customHeight="1" x14ac:dyDescent="0.2">
      <c r="A6" s="41" t="s">
        <v>5</v>
      </c>
      <c r="B6" s="41"/>
      <c r="C6" s="41"/>
      <c r="D6" s="41"/>
      <c r="E6" s="41"/>
      <c r="F6" s="41"/>
      <c r="G6" s="41"/>
      <c r="H6" s="41"/>
      <c r="I6" s="41"/>
      <c r="J6" s="41"/>
    </row>
    <row r="7" spans="1:10" ht="14.1" customHeight="1" x14ac:dyDescent="0.2">
      <c r="A7" s="42"/>
      <c r="B7" s="42"/>
      <c r="C7" s="42"/>
      <c r="D7" s="42"/>
      <c r="E7" s="44"/>
      <c r="F7" s="44"/>
      <c r="G7" s="44"/>
      <c r="H7" s="44"/>
      <c r="I7" s="44"/>
    </row>
    <row r="8" spans="1:10" ht="14.1" customHeight="1" x14ac:dyDescent="0.2">
      <c r="A8" s="45" t="s">
        <v>32</v>
      </c>
      <c r="B8" s="45"/>
      <c r="C8" s="45"/>
      <c r="D8" s="46"/>
      <c r="E8" s="44"/>
      <c r="F8" s="44"/>
      <c r="G8" s="44"/>
      <c r="H8" s="44"/>
      <c r="I8" s="47">
        <v>1</v>
      </c>
    </row>
    <row r="9" spans="1:10" ht="14.1" customHeight="1" x14ac:dyDescent="0.2">
      <c r="A9" s="48" t="s">
        <v>33</v>
      </c>
      <c r="B9" s="49" t="s">
        <v>34</v>
      </c>
      <c r="C9" s="50" t="s">
        <v>35</v>
      </c>
      <c r="D9" s="51"/>
      <c r="E9" s="51"/>
      <c r="F9" s="52"/>
      <c r="G9" s="53" t="s">
        <v>36</v>
      </c>
      <c r="H9" s="53" t="s">
        <v>18</v>
      </c>
      <c r="I9" s="53" t="s">
        <v>37</v>
      </c>
      <c r="J9" s="54" t="s">
        <v>19</v>
      </c>
    </row>
    <row r="10" spans="1:10" ht="29.25" customHeight="1" x14ac:dyDescent="0.2">
      <c r="A10" s="55"/>
      <c r="B10" s="56"/>
      <c r="C10" s="57" t="s">
        <v>38</v>
      </c>
      <c r="D10" s="57"/>
      <c r="E10" s="53" t="s">
        <v>39</v>
      </c>
      <c r="F10" s="53" t="s">
        <v>40</v>
      </c>
      <c r="G10" s="58"/>
      <c r="H10" s="58"/>
      <c r="I10" s="58"/>
      <c r="J10" s="59"/>
    </row>
    <row r="11" spans="1:10" ht="67.5" customHeight="1" x14ac:dyDescent="0.2">
      <c r="A11" s="55"/>
      <c r="B11" s="56"/>
      <c r="C11" s="60" t="s">
        <v>41</v>
      </c>
      <c r="D11" s="60" t="s">
        <v>42</v>
      </c>
      <c r="E11" s="58"/>
      <c r="F11" s="58"/>
      <c r="G11" s="58"/>
      <c r="H11" s="61"/>
      <c r="I11" s="61"/>
      <c r="J11" s="59"/>
    </row>
    <row r="12" spans="1:10" ht="12" customHeight="1" x14ac:dyDescent="0.2">
      <c r="A12" s="62"/>
      <c r="B12" s="63" t="s">
        <v>43</v>
      </c>
      <c r="C12" s="63" t="s">
        <v>44</v>
      </c>
      <c r="D12" s="63" t="s">
        <v>45</v>
      </c>
      <c r="E12" s="64" t="s">
        <v>46</v>
      </c>
      <c r="F12" s="64" t="s">
        <v>47</v>
      </c>
      <c r="G12" s="65" t="s">
        <v>48</v>
      </c>
      <c r="H12" s="66" t="s">
        <v>49</v>
      </c>
      <c r="I12" s="66" t="s">
        <v>50</v>
      </c>
      <c r="J12" s="67" t="s">
        <v>51</v>
      </c>
    </row>
    <row r="13" spans="1:10" ht="15" customHeight="1" x14ac:dyDescent="0.2">
      <c r="A13" s="68" t="s">
        <v>52</v>
      </c>
      <c r="B13" s="69">
        <f t="shared" ref="B13:H13" si="0">SUM(B14:B18)</f>
        <v>829504800.48999989</v>
      </c>
      <c r="C13" s="70">
        <f t="shared" si="0"/>
        <v>390801.82</v>
      </c>
      <c r="D13" s="70">
        <f t="shared" si="0"/>
        <v>138550.14000000001</v>
      </c>
      <c r="E13" s="70">
        <f t="shared" si="0"/>
        <v>9891.77</v>
      </c>
      <c r="F13" s="70">
        <f t="shared" si="0"/>
        <v>3789672.98</v>
      </c>
      <c r="G13" s="70">
        <f>SUM(G14:G18)</f>
        <v>825175883.77999997</v>
      </c>
      <c r="H13" s="70">
        <f t="shared" si="0"/>
        <v>4899027.71</v>
      </c>
      <c r="I13" s="71">
        <v>0</v>
      </c>
      <c r="J13" s="70">
        <f>J14+J15+J16+J17+J18</f>
        <v>820276856.06999993</v>
      </c>
    </row>
    <row r="14" spans="1:10" ht="12" x14ac:dyDescent="0.2">
      <c r="A14" s="72" t="s">
        <v>53</v>
      </c>
      <c r="B14" s="71">
        <v>452671581.46999997</v>
      </c>
      <c r="C14" s="71">
        <v>0</v>
      </c>
      <c r="D14" s="71">
        <v>0</v>
      </c>
      <c r="E14" s="71">
        <v>2030</v>
      </c>
      <c r="F14" s="71">
        <v>0</v>
      </c>
      <c r="G14" s="71">
        <v>452669551.46999997</v>
      </c>
      <c r="H14" s="71">
        <v>8779.6</v>
      </c>
      <c r="I14" s="71">
        <v>0</v>
      </c>
      <c r="J14" s="71">
        <v>452660771.86999995</v>
      </c>
    </row>
    <row r="15" spans="1:10" ht="12" x14ac:dyDescent="0.2">
      <c r="A15" s="73" t="s">
        <v>54</v>
      </c>
      <c r="B15" s="74">
        <v>32287248.309999999</v>
      </c>
      <c r="C15" s="74">
        <v>0</v>
      </c>
      <c r="D15" s="74">
        <v>4679</v>
      </c>
      <c r="E15" s="74">
        <v>0</v>
      </c>
      <c r="F15" s="74">
        <v>43774.8</v>
      </c>
      <c r="G15" s="74">
        <v>32238794.509999998</v>
      </c>
      <c r="H15" s="74">
        <v>3172680.2</v>
      </c>
      <c r="I15" s="74">
        <v>0</v>
      </c>
      <c r="J15" s="74">
        <v>29066114.309999999</v>
      </c>
    </row>
    <row r="16" spans="1:10" ht="12" x14ac:dyDescent="0.2">
      <c r="A16" s="73" t="s">
        <v>55</v>
      </c>
      <c r="B16" s="74">
        <v>1385381.5</v>
      </c>
      <c r="C16" s="74">
        <v>0</v>
      </c>
      <c r="D16" s="74">
        <v>0</v>
      </c>
      <c r="E16" s="74">
        <v>0</v>
      </c>
      <c r="F16" s="74">
        <v>0</v>
      </c>
      <c r="G16" s="74">
        <v>1385381.5</v>
      </c>
      <c r="H16" s="74">
        <v>0</v>
      </c>
      <c r="I16" s="74">
        <v>0</v>
      </c>
      <c r="J16" s="74">
        <v>1385381.5</v>
      </c>
    </row>
    <row r="17" spans="1:10" ht="12" x14ac:dyDescent="0.2">
      <c r="A17" s="73" t="s">
        <v>56</v>
      </c>
      <c r="B17" s="74">
        <v>339414691.02999997</v>
      </c>
      <c r="C17" s="74">
        <v>390801.82</v>
      </c>
      <c r="D17" s="74">
        <v>133871.14000000001</v>
      </c>
      <c r="E17" s="74">
        <v>7861.77</v>
      </c>
      <c r="F17" s="74">
        <v>0</v>
      </c>
      <c r="G17" s="74">
        <v>338882156.30000001</v>
      </c>
      <c r="H17" s="74">
        <v>1717567.91</v>
      </c>
      <c r="I17" s="74">
        <v>0</v>
      </c>
      <c r="J17" s="74">
        <v>337164588.38999999</v>
      </c>
    </row>
    <row r="18" spans="1:10" ht="12" customHeight="1" x14ac:dyDescent="0.2">
      <c r="A18" s="73" t="s">
        <v>57</v>
      </c>
      <c r="B18" s="75">
        <v>3745898.18</v>
      </c>
      <c r="C18" s="75">
        <v>0</v>
      </c>
      <c r="D18" s="75">
        <v>0</v>
      </c>
      <c r="E18" s="75">
        <v>0</v>
      </c>
      <c r="F18" s="75">
        <v>3745898.18</v>
      </c>
      <c r="G18" s="75">
        <v>0</v>
      </c>
      <c r="H18" s="75">
        <v>0</v>
      </c>
      <c r="I18" s="74">
        <v>0</v>
      </c>
      <c r="J18" s="75">
        <v>0</v>
      </c>
    </row>
    <row r="19" spans="1:10" ht="17.100000000000001" customHeight="1" x14ac:dyDescent="0.2">
      <c r="A19" s="68" t="s">
        <v>58</v>
      </c>
      <c r="B19" s="69">
        <f>B20</f>
        <v>640934830.23000002</v>
      </c>
      <c r="C19" s="69">
        <f t="shared" ref="C19:H19" si="1">SUM(C20)</f>
        <v>1530992.24</v>
      </c>
      <c r="D19" s="69">
        <f t="shared" si="1"/>
        <v>1961206.66</v>
      </c>
      <c r="E19" s="69">
        <f t="shared" si="1"/>
        <v>12022435.789999999</v>
      </c>
      <c r="F19" s="69">
        <f t="shared" si="1"/>
        <v>191813.69</v>
      </c>
      <c r="G19" s="69">
        <f>G20</f>
        <v>625228381.85000002</v>
      </c>
      <c r="H19" s="69">
        <f t="shared" si="1"/>
        <v>100889443.36000001</v>
      </c>
      <c r="I19" s="76">
        <v>0</v>
      </c>
      <c r="J19" s="69">
        <f>J20</f>
        <v>524338938.49000001</v>
      </c>
    </row>
    <row r="20" spans="1:10" ht="13.5" customHeight="1" x14ac:dyDescent="0.2">
      <c r="A20" s="72" t="s">
        <v>59</v>
      </c>
      <c r="B20" s="76">
        <v>640934830.23000002</v>
      </c>
      <c r="C20" s="76">
        <v>1530992.24</v>
      </c>
      <c r="D20" s="76">
        <v>1961206.66</v>
      </c>
      <c r="E20" s="76">
        <v>12022435.789999999</v>
      </c>
      <c r="F20" s="76">
        <v>191813.69</v>
      </c>
      <c r="G20" s="76">
        <v>625228381.85000002</v>
      </c>
      <c r="H20" s="76">
        <v>100889443.36000001</v>
      </c>
      <c r="I20" s="76">
        <v>0</v>
      </c>
      <c r="J20" s="76">
        <v>524338938.49000001</v>
      </c>
    </row>
    <row r="21" spans="1:10" ht="17.100000000000001" customHeight="1" x14ac:dyDescent="0.2">
      <c r="A21" s="68" t="s">
        <v>60</v>
      </c>
      <c r="B21" s="77">
        <f>B19+B13</f>
        <v>1470439630.7199998</v>
      </c>
      <c r="C21" s="77">
        <f t="shared" ref="C21:H21" si="2">C13+C19</f>
        <v>1921794.06</v>
      </c>
      <c r="D21" s="77">
        <f t="shared" si="2"/>
        <v>2099756.7999999998</v>
      </c>
      <c r="E21" s="77">
        <f t="shared" si="2"/>
        <v>12032327.559999999</v>
      </c>
      <c r="F21" s="77">
        <f t="shared" si="2"/>
        <v>3981486.67</v>
      </c>
      <c r="G21" s="77">
        <f t="shared" si="2"/>
        <v>1450404265.6300001</v>
      </c>
      <c r="H21" s="77">
        <f t="shared" si="2"/>
        <v>105788471.07000001</v>
      </c>
      <c r="I21" s="76">
        <v>0</v>
      </c>
      <c r="J21" s="77">
        <f>J13+J19</f>
        <v>1344615794.5599999</v>
      </c>
    </row>
    <row r="22" spans="1:10" ht="12.75" customHeight="1" x14ac:dyDescent="0.2">
      <c r="A22" s="35" t="s">
        <v>61</v>
      </c>
      <c r="B22" s="36"/>
      <c r="C22" s="36"/>
      <c r="D22" s="36"/>
      <c r="E22" s="44"/>
      <c r="F22" s="78"/>
      <c r="G22" s="44"/>
      <c r="H22" s="44"/>
      <c r="I22" s="44"/>
    </row>
    <row r="23" spans="1:10" ht="12.75" customHeight="1" x14ac:dyDescent="0.2">
      <c r="A23" s="79"/>
      <c r="B23" s="79"/>
      <c r="C23" s="79"/>
      <c r="D23" s="79"/>
      <c r="E23" s="44"/>
      <c r="F23" s="78"/>
      <c r="G23" s="44"/>
      <c r="H23" s="44"/>
      <c r="I23" s="44"/>
    </row>
    <row r="24" spans="1:10" ht="12.75" customHeight="1" x14ac:dyDescent="0.2">
      <c r="A24" s="27" t="s">
        <v>22</v>
      </c>
      <c r="B24" s="27"/>
      <c r="C24" s="27"/>
      <c r="D24" s="27"/>
      <c r="E24" s="27"/>
      <c r="F24" s="27"/>
      <c r="G24" s="27"/>
      <c r="H24" s="27"/>
      <c r="I24" s="27"/>
    </row>
    <row r="25" spans="1:10" ht="12.75" customHeight="1" x14ac:dyDescent="0.2">
      <c r="A25" s="37" t="s">
        <v>23</v>
      </c>
      <c r="B25" s="37"/>
      <c r="C25" s="37"/>
      <c r="D25" s="37"/>
      <c r="E25" s="37"/>
      <c r="F25" s="37"/>
      <c r="G25" s="37"/>
      <c r="H25" s="37"/>
      <c r="I25" s="37"/>
    </row>
    <row r="26" spans="1:10" ht="21.75" customHeight="1" x14ac:dyDescent="0.2">
      <c r="A26" s="37" t="s">
        <v>24</v>
      </c>
      <c r="B26" s="37"/>
      <c r="C26" s="37"/>
      <c r="D26" s="37"/>
      <c r="E26" s="37"/>
      <c r="F26" s="37"/>
      <c r="G26" s="37"/>
      <c r="H26" s="37"/>
      <c r="I26" s="37"/>
    </row>
    <row r="27" spans="1:10" ht="12.75" customHeight="1" x14ac:dyDescent="0.2">
      <c r="A27" s="79"/>
      <c r="B27" s="79"/>
      <c r="C27" s="79"/>
      <c r="D27" s="79"/>
      <c r="E27" s="44"/>
      <c r="F27" s="78"/>
      <c r="G27" s="44"/>
      <c r="H27" s="44"/>
      <c r="I27" s="44"/>
    </row>
    <row r="28" spans="1:10" ht="12.75" customHeight="1" x14ac:dyDescent="0.2">
      <c r="A28" s="79"/>
      <c r="B28" s="79"/>
      <c r="C28" s="79"/>
      <c r="D28" s="79"/>
      <c r="E28" s="44"/>
      <c r="F28" s="78"/>
      <c r="G28" s="44"/>
      <c r="H28" s="44"/>
      <c r="I28" s="44"/>
    </row>
    <row r="29" spans="1:10" ht="10.5" customHeight="1" x14ac:dyDescent="0.2">
      <c r="A29" s="80" t="s">
        <v>62</v>
      </c>
      <c r="B29" s="80"/>
      <c r="C29" s="80"/>
      <c r="D29" s="80"/>
      <c r="E29" s="80"/>
      <c r="F29" s="80"/>
      <c r="G29" s="80"/>
      <c r="H29" s="80"/>
      <c r="I29" s="80"/>
      <c r="J29" s="80"/>
    </row>
    <row r="30" spans="1:10" ht="14.1" customHeight="1" x14ac:dyDescent="0.2">
      <c r="A30" s="81" t="s">
        <v>26</v>
      </c>
      <c r="B30" s="81"/>
      <c r="C30" s="81"/>
      <c r="D30" s="81"/>
      <c r="E30" s="81"/>
      <c r="F30" s="81"/>
      <c r="G30" s="81"/>
      <c r="H30" s="81"/>
      <c r="I30" s="81"/>
      <c r="J30" s="81"/>
    </row>
    <row r="31" spans="1:10" ht="14.1" customHeight="1" x14ac:dyDescent="0.2">
      <c r="A31" s="82"/>
      <c r="B31" s="83"/>
      <c r="C31" s="82"/>
      <c r="D31" s="82"/>
      <c r="E31" s="44"/>
      <c r="F31" s="44"/>
      <c r="G31" s="44"/>
      <c r="H31" s="44"/>
      <c r="I31" s="44"/>
    </row>
    <row r="32" spans="1:10" ht="14.1" customHeight="1" x14ac:dyDescent="0.2">
      <c r="A32" s="84" t="s">
        <v>27</v>
      </c>
      <c r="B32" s="83"/>
      <c r="E32" s="44"/>
      <c r="F32" s="44"/>
      <c r="G32" s="85" t="s">
        <v>29</v>
      </c>
      <c r="H32" s="85"/>
      <c r="I32" s="85"/>
      <c r="J32" s="85"/>
    </row>
    <row r="33" spans="1:10" ht="14.1" customHeight="1" x14ac:dyDescent="0.2">
      <c r="A33" s="84" t="s">
        <v>28</v>
      </c>
      <c r="B33" s="83"/>
      <c r="E33" s="44"/>
      <c r="F33" s="44"/>
      <c r="G33" s="85" t="s">
        <v>30</v>
      </c>
      <c r="H33" s="85"/>
      <c r="I33" s="85"/>
      <c r="J33" s="85"/>
    </row>
  </sheetData>
  <mergeCells count="25">
    <mergeCell ref="G33:J33"/>
    <mergeCell ref="A22:D22"/>
    <mergeCell ref="A25:I25"/>
    <mergeCell ref="A26:I26"/>
    <mergeCell ref="A29:J29"/>
    <mergeCell ref="A30:J30"/>
    <mergeCell ref="G32:J32"/>
    <mergeCell ref="H9:H11"/>
    <mergeCell ref="I9:I11"/>
    <mergeCell ref="J9:J11"/>
    <mergeCell ref="C10:D10"/>
    <mergeCell ref="E10:E11"/>
    <mergeCell ref="F10:F11"/>
    <mergeCell ref="A7:D7"/>
    <mergeCell ref="A8:C8"/>
    <mergeCell ref="A9:A12"/>
    <mergeCell ref="B9:B11"/>
    <mergeCell ref="C9:F9"/>
    <mergeCell ref="G9:G11"/>
    <mergeCell ref="A1:J1"/>
    <mergeCell ref="A2:J2"/>
    <mergeCell ref="A3:J3"/>
    <mergeCell ref="A4:J4"/>
    <mergeCell ref="A5:J5"/>
    <mergeCell ref="A6:J6"/>
  </mergeCells>
  <pageMargins left="0.51181102362204722" right="0.51181102362204722" top="0.39370078740157483" bottom="0.39370078740157483" header="0.31496062992125984" footer="0.31496062992125984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showGridLines="0" zoomScale="148" zoomScaleNormal="148" workbookViewId="0">
      <selection activeCell="A21" sqref="A21"/>
    </sheetView>
  </sheetViews>
  <sheetFormatPr defaultRowHeight="11.25" x14ac:dyDescent="0.25"/>
  <cols>
    <col min="1" max="1" width="63.140625" style="1" bestFit="1" customWidth="1"/>
    <col min="2" max="2" width="32.5703125" style="4" customWidth="1"/>
    <col min="3" max="3" width="40.5703125" style="1" bestFit="1" customWidth="1"/>
    <col min="4" max="231" width="9.140625" style="1"/>
    <col min="232" max="232" width="63.140625" style="1" bestFit="1" customWidth="1"/>
    <col min="233" max="233" width="32.5703125" style="1" customWidth="1"/>
    <col min="234" max="234" width="40.5703125" style="1" bestFit="1" customWidth="1"/>
    <col min="235" max="487" width="9.140625" style="1"/>
    <col min="488" max="488" width="63.140625" style="1" bestFit="1" customWidth="1"/>
    <col min="489" max="489" width="32.5703125" style="1" customWidth="1"/>
    <col min="490" max="490" width="40.5703125" style="1" bestFit="1" customWidth="1"/>
    <col min="491" max="743" width="9.140625" style="1"/>
    <col min="744" max="744" width="63.140625" style="1" bestFit="1" customWidth="1"/>
    <col min="745" max="745" width="32.5703125" style="1" customWidth="1"/>
    <col min="746" max="746" width="40.5703125" style="1" bestFit="1" customWidth="1"/>
    <col min="747" max="999" width="9.140625" style="1"/>
    <col min="1000" max="1000" width="63.140625" style="1" bestFit="1" customWidth="1"/>
    <col min="1001" max="1001" width="32.5703125" style="1" customWidth="1"/>
    <col min="1002" max="1002" width="40.5703125" style="1" bestFit="1" customWidth="1"/>
    <col min="1003" max="1255" width="9.140625" style="1"/>
    <col min="1256" max="1256" width="63.140625" style="1" bestFit="1" customWidth="1"/>
    <col min="1257" max="1257" width="32.5703125" style="1" customWidth="1"/>
    <col min="1258" max="1258" width="40.5703125" style="1" bestFit="1" customWidth="1"/>
    <col min="1259" max="1511" width="9.140625" style="1"/>
    <col min="1512" max="1512" width="63.140625" style="1" bestFit="1" customWidth="1"/>
    <col min="1513" max="1513" width="32.5703125" style="1" customWidth="1"/>
    <col min="1514" max="1514" width="40.5703125" style="1" bestFit="1" customWidth="1"/>
    <col min="1515" max="1767" width="9.140625" style="1"/>
    <col min="1768" max="1768" width="63.140625" style="1" bestFit="1" customWidth="1"/>
    <col min="1769" max="1769" width="32.5703125" style="1" customWidth="1"/>
    <col min="1770" max="1770" width="40.5703125" style="1" bestFit="1" customWidth="1"/>
    <col min="1771" max="2023" width="9.140625" style="1"/>
    <col min="2024" max="2024" width="63.140625" style="1" bestFit="1" customWidth="1"/>
    <col min="2025" max="2025" width="32.5703125" style="1" customWidth="1"/>
    <col min="2026" max="2026" width="40.5703125" style="1" bestFit="1" customWidth="1"/>
    <col min="2027" max="2279" width="9.140625" style="1"/>
    <col min="2280" max="2280" width="63.140625" style="1" bestFit="1" customWidth="1"/>
    <col min="2281" max="2281" width="32.5703125" style="1" customWidth="1"/>
    <col min="2282" max="2282" width="40.5703125" style="1" bestFit="1" customWidth="1"/>
    <col min="2283" max="2535" width="9.140625" style="1"/>
    <col min="2536" max="2536" width="63.140625" style="1" bestFit="1" customWidth="1"/>
    <col min="2537" max="2537" width="32.5703125" style="1" customWidth="1"/>
    <col min="2538" max="2538" width="40.5703125" style="1" bestFit="1" customWidth="1"/>
    <col min="2539" max="2791" width="9.140625" style="1"/>
    <col min="2792" max="2792" width="63.140625" style="1" bestFit="1" customWidth="1"/>
    <col min="2793" max="2793" width="32.5703125" style="1" customWidth="1"/>
    <col min="2794" max="2794" width="40.5703125" style="1" bestFit="1" customWidth="1"/>
    <col min="2795" max="3047" width="9.140625" style="1"/>
    <col min="3048" max="3048" width="63.140625" style="1" bestFit="1" customWidth="1"/>
    <col min="3049" max="3049" width="32.5703125" style="1" customWidth="1"/>
    <col min="3050" max="3050" width="40.5703125" style="1" bestFit="1" customWidth="1"/>
    <col min="3051" max="3303" width="9.140625" style="1"/>
    <col min="3304" max="3304" width="63.140625" style="1" bestFit="1" customWidth="1"/>
    <col min="3305" max="3305" width="32.5703125" style="1" customWidth="1"/>
    <col min="3306" max="3306" width="40.5703125" style="1" bestFit="1" customWidth="1"/>
    <col min="3307" max="3559" width="9.140625" style="1"/>
    <col min="3560" max="3560" width="63.140625" style="1" bestFit="1" customWidth="1"/>
    <col min="3561" max="3561" width="32.5703125" style="1" customWidth="1"/>
    <col min="3562" max="3562" width="40.5703125" style="1" bestFit="1" customWidth="1"/>
    <col min="3563" max="3815" width="9.140625" style="1"/>
    <col min="3816" max="3816" width="63.140625" style="1" bestFit="1" customWidth="1"/>
    <col min="3817" max="3817" width="32.5703125" style="1" customWidth="1"/>
    <col min="3818" max="3818" width="40.5703125" style="1" bestFit="1" customWidth="1"/>
    <col min="3819" max="4071" width="9.140625" style="1"/>
    <col min="4072" max="4072" width="63.140625" style="1" bestFit="1" customWidth="1"/>
    <col min="4073" max="4073" width="32.5703125" style="1" customWidth="1"/>
    <col min="4074" max="4074" width="40.5703125" style="1" bestFit="1" customWidth="1"/>
    <col min="4075" max="4327" width="9.140625" style="1"/>
    <col min="4328" max="4328" width="63.140625" style="1" bestFit="1" customWidth="1"/>
    <col min="4329" max="4329" width="32.5703125" style="1" customWidth="1"/>
    <col min="4330" max="4330" width="40.5703125" style="1" bestFit="1" customWidth="1"/>
    <col min="4331" max="4583" width="9.140625" style="1"/>
    <col min="4584" max="4584" width="63.140625" style="1" bestFit="1" customWidth="1"/>
    <col min="4585" max="4585" width="32.5703125" style="1" customWidth="1"/>
    <col min="4586" max="4586" width="40.5703125" style="1" bestFit="1" customWidth="1"/>
    <col min="4587" max="4839" width="9.140625" style="1"/>
    <col min="4840" max="4840" width="63.140625" style="1" bestFit="1" customWidth="1"/>
    <col min="4841" max="4841" width="32.5703125" style="1" customWidth="1"/>
    <col min="4842" max="4842" width="40.5703125" style="1" bestFit="1" customWidth="1"/>
    <col min="4843" max="5095" width="9.140625" style="1"/>
    <col min="5096" max="5096" width="63.140625" style="1" bestFit="1" customWidth="1"/>
    <col min="5097" max="5097" width="32.5703125" style="1" customWidth="1"/>
    <col min="5098" max="5098" width="40.5703125" style="1" bestFit="1" customWidth="1"/>
    <col min="5099" max="5351" width="9.140625" style="1"/>
    <col min="5352" max="5352" width="63.140625" style="1" bestFit="1" customWidth="1"/>
    <col min="5353" max="5353" width="32.5703125" style="1" customWidth="1"/>
    <col min="5354" max="5354" width="40.5703125" style="1" bestFit="1" customWidth="1"/>
    <col min="5355" max="5607" width="9.140625" style="1"/>
    <col min="5608" max="5608" width="63.140625" style="1" bestFit="1" customWidth="1"/>
    <col min="5609" max="5609" width="32.5703125" style="1" customWidth="1"/>
    <col min="5610" max="5610" width="40.5703125" style="1" bestFit="1" customWidth="1"/>
    <col min="5611" max="5863" width="9.140625" style="1"/>
    <col min="5864" max="5864" width="63.140625" style="1" bestFit="1" customWidth="1"/>
    <col min="5865" max="5865" width="32.5703125" style="1" customWidth="1"/>
    <col min="5866" max="5866" width="40.5703125" style="1" bestFit="1" customWidth="1"/>
    <col min="5867" max="6119" width="9.140625" style="1"/>
    <col min="6120" max="6120" width="63.140625" style="1" bestFit="1" customWidth="1"/>
    <col min="6121" max="6121" width="32.5703125" style="1" customWidth="1"/>
    <col min="6122" max="6122" width="40.5703125" style="1" bestFit="1" customWidth="1"/>
    <col min="6123" max="6375" width="9.140625" style="1"/>
    <col min="6376" max="6376" width="63.140625" style="1" bestFit="1" customWidth="1"/>
    <col min="6377" max="6377" width="32.5703125" style="1" customWidth="1"/>
    <col min="6378" max="6378" width="40.5703125" style="1" bestFit="1" customWidth="1"/>
    <col min="6379" max="6631" width="9.140625" style="1"/>
    <col min="6632" max="6632" width="63.140625" style="1" bestFit="1" customWidth="1"/>
    <col min="6633" max="6633" width="32.5703125" style="1" customWidth="1"/>
    <col min="6634" max="6634" width="40.5703125" style="1" bestFit="1" customWidth="1"/>
    <col min="6635" max="6887" width="9.140625" style="1"/>
    <col min="6888" max="6888" width="63.140625" style="1" bestFit="1" customWidth="1"/>
    <col min="6889" max="6889" width="32.5703125" style="1" customWidth="1"/>
    <col min="6890" max="6890" width="40.5703125" style="1" bestFit="1" customWidth="1"/>
    <col min="6891" max="7143" width="9.140625" style="1"/>
    <col min="7144" max="7144" width="63.140625" style="1" bestFit="1" customWidth="1"/>
    <col min="7145" max="7145" width="32.5703125" style="1" customWidth="1"/>
    <col min="7146" max="7146" width="40.5703125" style="1" bestFit="1" customWidth="1"/>
    <col min="7147" max="7399" width="9.140625" style="1"/>
    <col min="7400" max="7400" width="63.140625" style="1" bestFit="1" customWidth="1"/>
    <col min="7401" max="7401" width="32.5703125" style="1" customWidth="1"/>
    <col min="7402" max="7402" width="40.5703125" style="1" bestFit="1" customWidth="1"/>
    <col min="7403" max="7655" width="9.140625" style="1"/>
    <col min="7656" max="7656" width="63.140625" style="1" bestFit="1" customWidth="1"/>
    <col min="7657" max="7657" width="32.5703125" style="1" customWidth="1"/>
    <col min="7658" max="7658" width="40.5703125" style="1" bestFit="1" customWidth="1"/>
    <col min="7659" max="7911" width="9.140625" style="1"/>
    <col min="7912" max="7912" width="63.140625" style="1" bestFit="1" customWidth="1"/>
    <col min="7913" max="7913" width="32.5703125" style="1" customWidth="1"/>
    <col min="7914" max="7914" width="40.5703125" style="1" bestFit="1" customWidth="1"/>
    <col min="7915" max="8167" width="9.140625" style="1"/>
    <col min="8168" max="8168" width="63.140625" style="1" bestFit="1" customWidth="1"/>
    <col min="8169" max="8169" width="32.5703125" style="1" customWidth="1"/>
    <col min="8170" max="8170" width="40.5703125" style="1" bestFit="1" customWidth="1"/>
    <col min="8171" max="8423" width="9.140625" style="1"/>
    <col min="8424" max="8424" width="63.140625" style="1" bestFit="1" customWidth="1"/>
    <col min="8425" max="8425" width="32.5703125" style="1" customWidth="1"/>
    <col min="8426" max="8426" width="40.5703125" style="1" bestFit="1" customWidth="1"/>
    <col min="8427" max="8679" width="9.140625" style="1"/>
    <col min="8680" max="8680" width="63.140625" style="1" bestFit="1" customWidth="1"/>
    <col min="8681" max="8681" width="32.5703125" style="1" customWidth="1"/>
    <col min="8682" max="8682" width="40.5703125" style="1" bestFit="1" customWidth="1"/>
    <col min="8683" max="8935" width="9.140625" style="1"/>
    <col min="8936" max="8936" width="63.140625" style="1" bestFit="1" customWidth="1"/>
    <col min="8937" max="8937" width="32.5703125" style="1" customWidth="1"/>
    <col min="8938" max="8938" width="40.5703125" style="1" bestFit="1" customWidth="1"/>
    <col min="8939" max="9191" width="9.140625" style="1"/>
    <col min="9192" max="9192" width="63.140625" style="1" bestFit="1" customWidth="1"/>
    <col min="9193" max="9193" width="32.5703125" style="1" customWidth="1"/>
    <col min="9194" max="9194" width="40.5703125" style="1" bestFit="1" customWidth="1"/>
    <col min="9195" max="9447" width="9.140625" style="1"/>
    <col min="9448" max="9448" width="63.140625" style="1" bestFit="1" customWidth="1"/>
    <col min="9449" max="9449" width="32.5703125" style="1" customWidth="1"/>
    <col min="9450" max="9450" width="40.5703125" style="1" bestFit="1" customWidth="1"/>
    <col min="9451" max="9703" width="9.140625" style="1"/>
    <col min="9704" max="9704" width="63.140625" style="1" bestFit="1" customWidth="1"/>
    <col min="9705" max="9705" width="32.5703125" style="1" customWidth="1"/>
    <col min="9706" max="9706" width="40.5703125" style="1" bestFit="1" customWidth="1"/>
    <col min="9707" max="9959" width="9.140625" style="1"/>
    <col min="9960" max="9960" width="63.140625" style="1" bestFit="1" customWidth="1"/>
    <col min="9961" max="9961" width="32.5703125" style="1" customWidth="1"/>
    <col min="9962" max="9962" width="40.5703125" style="1" bestFit="1" customWidth="1"/>
    <col min="9963" max="10215" width="9.140625" style="1"/>
    <col min="10216" max="10216" width="63.140625" style="1" bestFit="1" customWidth="1"/>
    <col min="10217" max="10217" width="32.5703125" style="1" customWidth="1"/>
    <col min="10218" max="10218" width="40.5703125" style="1" bestFit="1" customWidth="1"/>
    <col min="10219" max="10471" width="9.140625" style="1"/>
    <col min="10472" max="10472" width="63.140625" style="1" bestFit="1" customWidth="1"/>
    <col min="10473" max="10473" width="32.5703125" style="1" customWidth="1"/>
    <col min="10474" max="10474" width="40.5703125" style="1" bestFit="1" customWidth="1"/>
    <col min="10475" max="10727" width="9.140625" style="1"/>
    <col min="10728" max="10728" width="63.140625" style="1" bestFit="1" customWidth="1"/>
    <col min="10729" max="10729" width="32.5703125" style="1" customWidth="1"/>
    <col min="10730" max="10730" width="40.5703125" style="1" bestFit="1" customWidth="1"/>
    <col min="10731" max="10983" width="9.140625" style="1"/>
    <col min="10984" max="10984" width="63.140625" style="1" bestFit="1" customWidth="1"/>
    <col min="10985" max="10985" width="32.5703125" style="1" customWidth="1"/>
    <col min="10986" max="10986" width="40.5703125" style="1" bestFit="1" customWidth="1"/>
    <col min="10987" max="11239" width="9.140625" style="1"/>
    <col min="11240" max="11240" width="63.140625" style="1" bestFit="1" customWidth="1"/>
    <col min="11241" max="11241" width="32.5703125" style="1" customWidth="1"/>
    <col min="11242" max="11242" width="40.5703125" style="1" bestFit="1" customWidth="1"/>
    <col min="11243" max="11495" width="9.140625" style="1"/>
    <col min="11496" max="11496" width="63.140625" style="1" bestFit="1" customWidth="1"/>
    <col min="11497" max="11497" width="32.5703125" style="1" customWidth="1"/>
    <col min="11498" max="11498" width="40.5703125" style="1" bestFit="1" customWidth="1"/>
    <col min="11499" max="11751" width="9.140625" style="1"/>
    <col min="11752" max="11752" width="63.140625" style="1" bestFit="1" customWidth="1"/>
    <col min="11753" max="11753" width="32.5703125" style="1" customWidth="1"/>
    <col min="11754" max="11754" width="40.5703125" style="1" bestFit="1" customWidth="1"/>
    <col min="11755" max="12007" width="9.140625" style="1"/>
    <col min="12008" max="12008" width="63.140625" style="1" bestFit="1" customWidth="1"/>
    <col min="12009" max="12009" width="32.5703125" style="1" customWidth="1"/>
    <col min="12010" max="12010" width="40.5703125" style="1" bestFit="1" customWidth="1"/>
    <col min="12011" max="12263" width="9.140625" style="1"/>
    <col min="12264" max="12264" width="63.140625" style="1" bestFit="1" customWidth="1"/>
    <col min="12265" max="12265" width="32.5703125" style="1" customWidth="1"/>
    <col min="12266" max="12266" width="40.5703125" style="1" bestFit="1" customWidth="1"/>
    <col min="12267" max="12519" width="9.140625" style="1"/>
    <col min="12520" max="12520" width="63.140625" style="1" bestFit="1" customWidth="1"/>
    <col min="12521" max="12521" width="32.5703125" style="1" customWidth="1"/>
    <col min="12522" max="12522" width="40.5703125" style="1" bestFit="1" customWidth="1"/>
    <col min="12523" max="12775" width="9.140625" style="1"/>
    <col min="12776" max="12776" width="63.140625" style="1" bestFit="1" customWidth="1"/>
    <col min="12777" max="12777" width="32.5703125" style="1" customWidth="1"/>
    <col min="12778" max="12778" width="40.5703125" style="1" bestFit="1" customWidth="1"/>
    <col min="12779" max="13031" width="9.140625" style="1"/>
    <col min="13032" max="13032" width="63.140625" style="1" bestFit="1" customWidth="1"/>
    <col min="13033" max="13033" width="32.5703125" style="1" customWidth="1"/>
    <col min="13034" max="13034" width="40.5703125" style="1" bestFit="1" customWidth="1"/>
    <col min="13035" max="13287" width="9.140625" style="1"/>
    <col min="13288" max="13288" width="63.140625" style="1" bestFit="1" customWidth="1"/>
    <col min="13289" max="13289" width="32.5703125" style="1" customWidth="1"/>
    <col min="13290" max="13290" width="40.5703125" style="1" bestFit="1" customWidth="1"/>
    <col min="13291" max="13543" width="9.140625" style="1"/>
    <col min="13544" max="13544" width="63.140625" style="1" bestFit="1" customWidth="1"/>
    <col min="13545" max="13545" width="32.5703125" style="1" customWidth="1"/>
    <col min="13546" max="13546" width="40.5703125" style="1" bestFit="1" customWidth="1"/>
    <col min="13547" max="13799" width="9.140625" style="1"/>
    <col min="13800" max="13800" width="63.140625" style="1" bestFit="1" customWidth="1"/>
    <col min="13801" max="13801" width="32.5703125" style="1" customWidth="1"/>
    <col min="13802" max="13802" width="40.5703125" style="1" bestFit="1" customWidth="1"/>
    <col min="13803" max="14055" width="9.140625" style="1"/>
    <col min="14056" max="14056" width="63.140625" style="1" bestFit="1" customWidth="1"/>
    <col min="14057" max="14057" width="32.5703125" style="1" customWidth="1"/>
    <col min="14058" max="14058" width="40.5703125" style="1" bestFit="1" customWidth="1"/>
    <col min="14059" max="14311" width="9.140625" style="1"/>
    <col min="14312" max="14312" width="63.140625" style="1" bestFit="1" customWidth="1"/>
    <col min="14313" max="14313" width="32.5703125" style="1" customWidth="1"/>
    <col min="14314" max="14314" width="40.5703125" style="1" bestFit="1" customWidth="1"/>
    <col min="14315" max="14567" width="9.140625" style="1"/>
    <col min="14568" max="14568" width="63.140625" style="1" bestFit="1" customWidth="1"/>
    <col min="14569" max="14569" width="32.5703125" style="1" customWidth="1"/>
    <col min="14570" max="14570" width="40.5703125" style="1" bestFit="1" customWidth="1"/>
    <col min="14571" max="14823" width="9.140625" style="1"/>
    <col min="14824" max="14824" width="63.140625" style="1" bestFit="1" customWidth="1"/>
    <col min="14825" max="14825" width="32.5703125" style="1" customWidth="1"/>
    <col min="14826" max="14826" width="40.5703125" style="1" bestFit="1" customWidth="1"/>
    <col min="14827" max="15079" width="9.140625" style="1"/>
    <col min="15080" max="15080" width="63.140625" style="1" bestFit="1" customWidth="1"/>
    <col min="15081" max="15081" width="32.5703125" style="1" customWidth="1"/>
    <col min="15082" max="15082" width="40.5703125" style="1" bestFit="1" customWidth="1"/>
    <col min="15083" max="15335" width="9.140625" style="1"/>
    <col min="15336" max="15336" width="63.140625" style="1" bestFit="1" customWidth="1"/>
    <col min="15337" max="15337" width="32.5703125" style="1" customWidth="1"/>
    <col min="15338" max="15338" width="40.5703125" style="1" bestFit="1" customWidth="1"/>
    <col min="15339" max="15591" width="9.140625" style="1"/>
    <col min="15592" max="15592" width="63.140625" style="1" bestFit="1" customWidth="1"/>
    <col min="15593" max="15593" width="32.5703125" style="1" customWidth="1"/>
    <col min="15594" max="15594" width="40.5703125" style="1" bestFit="1" customWidth="1"/>
    <col min="15595" max="15847" width="9.140625" style="1"/>
    <col min="15848" max="15848" width="63.140625" style="1" bestFit="1" customWidth="1"/>
    <col min="15849" max="15849" width="32.5703125" style="1" customWidth="1"/>
    <col min="15850" max="15850" width="40.5703125" style="1" bestFit="1" customWidth="1"/>
    <col min="15851" max="16103" width="9.140625" style="1"/>
    <col min="16104" max="16104" width="63.140625" style="1" bestFit="1" customWidth="1"/>
    <col min="16105" max="16105" width="32.5703125" style="1" customWidth="1"/>
    <col min="16106" max="16106" width="40.5703125" style="1" bestFit="1" customWidth="1"/>
    <col min="16107" max="16384" width="9.140625" style="1"/>
  </cols>
  <sheetData>
    <row r="1" spans="1:3" ht="13.5" customHeight="1" x14ac:dyDescent="0.25">
      <c r="A1" s="30" t="s">
        <v>0</v>
      </c>
      <c r="B1" s="30"/>
      <c r="C1" s="30"/>
    </row>
    <row r="2" spans="1:3" ht="13.5" customHeight="1" x14ac:dyDescent="0.25">
      <c r="A2" s="30" t="s">
        <v>1</v>
      </c>
      <c r="B2" s="30"/>
      <c r="C2" s="30"/>
    </row>
    <row r="3" spans="1:3" ht="13.5" customHeight="1" x14ac:dyDescent="0.25">
      <c r="A3" s="30" t="s">
        <v>2</v>
      </c>
      <c r="B3" s="30"/>
      <c r="C3" s="30"/>
    </row>
    <row r="4" spans="1:3" s="2" customFormat="1" ht="13.5" customHeight="1" x14ac:dyDescent="0.25">
      <c r="A4" s="31" t="s">
        <v>3</v>
      </c>
      <c r="B4" s="31"/>
      <c r="C4" s="31"/>
    </row>
    <row r="5" spans="1:3" s="2" customFormat="1" ht="13.5" customHeight="1" x14ac:dyDescent="0.25">
      <c r="A5" s="30" t="s">
        <v>4</v>
      </c>
      <c r="B5" s="30"/>
      <c r="C5" s="30"/>
    </row>
    <row r="6" spans="1:3" s="2" customFormat="1" ht="13.5" customHeight="1" x14ac:dyDescent="0.25">
      <c r="A6" s="32" t="s">
        <v>5</v>
      </c>
      <c r="B6" s="32"/>
      <c r="C6" s="32"/>
    </row>
    <row r="7" spans="1:3" ht="11.25" customHeight="1" x14ac:dyDescent="0.25">
      <c r="A7" s="3"/>
      <c r="C7" s="3"/>
    </row>
    <row r="8" spans="1:3" ht="11.25" customHeight="1" x14ac:dyDescent="0.25">
      <c r="A8" s="1" t="s">
        <v>6</v>
      </c>
      <c r="C8" s="5">
        <v>1</v>
      </c>
    </row>
    <row r="9" spans="1:3" ht="11.25" customHeight="1" x14ac:dyDescent="0.25">
      <c r="A9" s="6" t="s">
        <v>7</v>
      </c>
      <c r="B9" s="33" t="s">
        <v>8</v>
      </c>
      <c r="C9" s="34"/>
    </row>
    <row r="10" spans="1:3" ht="11.25" customHeight="1" x14ac:dyDescent="0.25">
      <c r="A10" s="7" t="s">
        <v>9</v>
      </c>
      <c r="B10" s="8">
        <v>651943266000</v>
      </c>
      <c r="C10" s="9"/>
    </row>
    <row r="11" spans="1:3" ht="11.25" customHeight="1" x14ac:dyDescent="0.25">
      <c r="C11" s="5"/>
    </row>
    <row r="12" spans="1:3" ht="11.25" customHeight="1" x14ac:dyDescent="0.25">
      <c r="A12" s="6" t="s">
        <v>10</v>
      </c>
      <c r="B12" s="10" t="s">
        <v>11</v>
      </c>
      <c r="C12" s="6" t="s">
        <v>12</v>
      </c>
    </row>
    <row r="13" spans="1:3" ht="11.25" customHeight="1" x14ac:dyDescent="0.25">
      <c r="A13" s="11" t="s">
        <v>13</v>
      </c>
      <c r="B13" s="12">
        <v>4313727460.4000006</v>
      </c>
      <c r="C13" s="13">
        <f>B13/$B$10</f>
        <v>6.6167221679685247E-3</v>
      </c>
    </row>
    <row r="14" spans="1:3" ht="11.25" customHeight="1" x14ac:dyDescent="0.25">
      <c r="A14" s="11" t="s">
        <v>14</v>
      </c>
      <c r="B14" s="14">
        <v>9014284692.6000004</v>
      </c>
      <c r="C14" s="15">
        <f t="shared" ref="C14:C16" si="0">B14/$B$10</f>
        <v>1.3826793162397662E-2</v>
      </c>
    </row>
    <row r="15" spans="1:3" ht="11.25" customHeight="1" x14ac:dyDescent="0.25">
      <c r="A15" s="16" t="s">
        <v>15</v>
      </c>
      <c r="B15" s="14">
        <v>8563570457.9700003</v>
      </c>
      <c r="C15" s="15">
        <f t="shared" si="0"/>
        <v>1.3135453504277779E-2</v>
      </c>
    </row>
    <row r="16" spans="1:3" ht="11.25" customHeight="1" x14ac:dyDescent="0.2">
      <c r="A16" s="17" t="s">
        <v>16</v>
      </c>
      <c r="B16" s="18">
        <v>8112856223.3400002</v>
      </c>
      <c r="C16" s="19">
        <f t="shared" si="0"/>
        <v>1.2444113846157895E-2</v>
      </c>
    </row>
    <row r="17" spans="1:9" ht="11.25" customHeight="1" x14ac:dyDescent="0.25">
      <c r="A17" s="16"/>
      <c r="B17" s="20"/>
      <c r="C17" s="16"/>
    </row>
    <row r="18" spans="1:9" ht="40.5" customHeight="1" x14ac:dyDescent="0.25">
      <c r="A18" s="21" t="s">
        <v>17</v>
      </c>
      <c r="B18" s="22" t="s">
        <v>18</v>
      </c>
      <c r="C18" s="23" t="s">
        <v>19</v>
      </c>
    </row>
    <row r="19" spans="1:9" ht="11.25" customHeight="1" x14ac:dyDescent="0.25">
      <c r="A19" s="24" t="s">
        <v>20</v>
      </c>
      <c r="B19" s="25">
        <f>'[1]DDC E RP_RGF'!H21</f>
        <v>105788471.07000001</v>
      </c>
      <c r="C19" s="26">
        <f>'[1]DDC E RP_RGF'!J21</f>
        <v>1344615794.5599999</v>
      </c>
    </row>
    <row r="20" spans="1:9" ht="10.5" customHeight="1" x14ac:dyDescent="0.25">
      <c r="A20" s="35" t="s">
        <v>21</v>
      </c>
      <c r="B20" s="36"/>
      <c r="C20" s="36"/>
    </row>
    <row r="21" spans="1:9" s="16" customFormat="1" ht="11.25" customHeight="1" x14ac:dyDescent="0.25">
      <c r="A21" s="27" t="s">
        <v>22</v>
      </c>
      <c r="B21" s="27"/>
      <c r="C21" s="27"/>
    </row>
    <row r="22" spans="1:9" s="16" customFormat="1" ht="11.25" customHeight="1" x14ac:dyDescent="0.25">
      <c r="A22" s="37" t="s">
        <v>23</v>
      </c>
      <c r="B22" s="37"/>
      <c r="C22" s="37"/>
      <c r="D22" s="37"/>
      <c r="E22" s="37"/>
      <c r="F22" s="37"/>
      <c r="G22" s="37"/>
      <c r="H22" s="37"/>
      <c r="I22" s="37"/>
    </row>
    <row r="23" spans="1:9" s="16" customFormat="1" ht="11.25" customHeight="1" x14ac:dyDescent="0.25">
      <c r="A23" s="37" t="s">
        <v>24</v>
      </c>
      <c r="B23" s="37"/>
      <c r="C23" s="37"/>
    </row>
    <row r="26" spans="1:9" x14ac:dyDescent="0.25">
      <c r="A26" s="29" t="s">
        <v>25</v>
      </c>
      <c r="B26" s="38"/>
      <c r="C26" s="38"/>
    </row>
    <row r="27" spans="1:9" x14ac:dyDescent="0.25">
      <c r="A27" s="29" t="s">
        <v>26</v>
      </c>
      <c r="B27" s="29"/>
      <c r="C27" s="29"/>
    </row>
    <row r="30" spans="1:9" x14ac:dyDescent="0.25">
      <c r="A30" s="28" t="s">
        <v>27</v>
      </c>
      <c r="C30" s="28" t="s">
        <v>29</v>
      </c>
    </row>
    <row r="31" spans="1:9" x14ac:dyDescent="0.25">
      <c r="A31" s="28" t="s">
        <v>28</v>
      </c>
      <c r="C31" s="28" t="s">
        <v>30</v>
      </c>
    </row>
  </sheetData>
  <mergeCells count="12">
    <mergeCell ref="A27:C27"/>
    <mergeCell ref="A1:C1"/>
    <mergeCell ref="A2:C2"/>
    <mergeCell ref="A3:C3"/>
    <mergeCell ref="A4:C4"/>
    <mergeCell ref="A5:C5"/>
    <mergeCell ref="A6:C6"/>
    <mergeCell ref="B9:C9"/>
    <mergeCell ref="A20:C20"/>
    <mergeCell ref="A22:I22"/>
    <mergeCell ref="A23:C23"/>
    <mergeCell ref="A26:C26"/>
  </mergeCells>
  <printOptions horizontalCentered="1"/>
  <pageMargins left="0.78740157480314965" right="0.78740157480314965" top="0.59055118110236227" bottom="0.39370078740157483" header="0.31496062992125984" footer="0.31496062992125984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Anexo 1 - Demonst Pessoal União</vt:lpstr>
      <vt:lpstr>Anexo 5 - DDC E RP</vt:lpstr>
      <vt:lpstr>Anexo 6 - Demonst Simplif RGF</vt:lpstr>
      <vt:lpstr>'Anexo 6 - Demonst Simplif RGF'!Area_de_impressao</vt:lpstr>
    </vt:vector>
  </TitlesOfParts>
  <Company>Câmara dos Deputados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Karlo Eric Galvão Dantas</dc:creator>
  <cp:lastModifiedBy>Ceiça Maria Vasco Goulart</cp:lastModifiedBy>
  <cp:lastPrinted>2021-01-22T19:14:34Z</cp:lastPrinted>
  <dcterms:created xsi:type="dcterms:W3CDTF">2021-01-22T12:32:15Z</dcterms:created>
  <dcterms:modified xsi:type="dcterms:W3CDTF">2025-04-09T17:43:46Z</dcterms:modified>
</cp:coreProperties>
</file>