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20\RGF\1º QUADRIMESTRE\DEFINITIVO\"/>
    </mc:Choice>
  </mc:AlternateContent>
  <bookViews>
    <workbookView xWindow="0" yWindow="0" windowWidth="20460" windowHeight="4395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L39" i="1"/>
  <c r="L38" i="1"/>
  <c r="O28" i="1"/>
  <c r="M28" i="1"/>
  <c r="L28" i="1"/>
  <c r="K28" i="1"/>
  <c r="J28" i="1"/>
  <c r="I28" i="1"/>
  <c r="H28" i="1"/>
  <c r="G28" i="1"/>
  <c r="F28" i="1"/>
  <c r="E28" i="1"/>
  <c r="D28" i="1"/>
  <c r="C28" i="1"/>
  <c r="B28" i="1"/>
  <c r="N28" i="1" s="1"/>
  <c r="N27" i="1"/>
  <c r="M23" i="1"/>
  <c r="L23" i="1"/>
  <c r="K23" i="1"/>
  <c r="J23" i="1"/>
  <c r="I23" i="1"/>
  <c r="H23" i="1"/>
  <c r="G23" i="1"/>
  <c r="F23" i="1"/>
  <c r="E23" i="1"/>
  <c r="D23" i="1"/>
  <c r="C23" i="1"/>
  <c r="B23" i="1"/>
  <c r="N23" i="1" s="1"/>
  <c r="O19" i="1"/>
  <c r="M19" i="1"/>
  <c r="M18" i="1" s="1"/>
  <c r="M33" i="1" s="1"/>
  <c r="L19" i="1"/>
  <c r="L18" i="1" s="1"/>
  <c r="L33" i="1" s="1"/>
  <c r="K19" i="1"/>
  <c r="J19" i="1"/>
  <c r="I19" i="1"/>
  <c r="I18" i="1" s="1"/>
  <c r="I33" i="1" s="1"/>
  <c r="H19" i="1"/>
  <c r="H18" i="1" s="1"/>
  <c r="H33" i="1" s="1"/>
  <c r="G19" i="1"/>
  <c r="F19" i="1"/>
  <c r="E19" i="1"/>
  <c r="E18" i="1" s="1"/>
  <c r="E33" i="1" s="1"/>
  <c r="D19" i="1"/>
  <c r="D18" i="1" s="1"/>
  <c r="D33" i="1" s="1"/>
  <c r="C19" i="1"/>
  <c r="B19" i="1"/>
  <c r="N19" i="1" s="1"/>
  <c r="O18" i="1"/>
  <c r="O33" i="1" s="1"/>
  <c r="K18" i="1"/>
  <c r="K33" i="1" s="1"/>
  <c r="J18" i="1"/>
  <c r="J33" i="1" s="1"/>
  <c r="G18" i="1"/>
  <c r="G33" i="1" s="1"/>
  <c r="F18" i="1"/>
  <c r="F33" i="1" s="1"/>
  <c r="C18" i="1"/>
  <c r="C33" i="1" s="1"/>
  <c r="B18" i="1"/>
  <c r="N18" i="1" s="1"/>
  <c r="N33" i="1" s="1"/>
  <c r="L37" i="1" s="1"/>
  <c r="O37" i="1" s="1"/>
  <c r="B33" i="1" l="1"/>
</calcChain>
</file>

<file path=xl/sharedStrings.xml><?xml version="1.0" encoding="utf-8"?>
<sst xmlns="http://schemas.openxmlformats.org/spreadsheetml/2006/main" count="65" uniqueCount="65">
  <si>
    <t>UNIÃO - PODER LEGISLATIVO</t>
  </si>
  <si>
    <t>CÂMARA DOS DEPUTADOS</t>
  </si>
  <si>
    <t>RELATÓRIO DE GESTÃO FISCAL</t>
  </si>
  <si>
    <t xml:space="preserve">DEMONSTRATIVO DA DESPESA COM PESSOAL </t>
  </si>
  <si>
    <t>ORÇAMENTOS FISCAL E DA SEGURIDADE SOCIAL</t>
  </si>
  <si>
    <t>MAIO/2019 A ABRIL/2020</t>
  </si>
  <si>
    <t xml:space="preserve"> RGF - ANEXO 1 (LRF, art. 55, inciso I, alínea "a")</t>
  </si>
  <si>
    <t>DESPESAS EXECUTADAS</t>
  </si>
  <si>
    <t>(Maio/2019 a Abril2020)</t>
  </si>
  <si>
    <t>DESPESA COM PESSOAL</t>
  </si>
  <si>
    <t>LIQUIDADAS</t>
  </si>
  <si>
    <t>INSCRITAS EM</t>
  </si>
  <si>
    <t>Mai/19</t>
  </si>
  <si>
    <t>Jun/19</t>
  </si>
  <si>
    <t>Jul/19</t>
  </si>
  <si>
    <t>Ago/19</t>
  </si>
  <si>
    <t>Set/19</t>
  </si>
  <si>
    <t>Out/19</t>
  </si>
  <si>
    <t>Nov/19</t>
  </si>
  <si>
    <t>Dez/19</t>
  </si>
  <si>
    <t>Jan/20</t>
  </si>
  <si>
    <t>Fev/20</t>
  </si>
  <si>
    <t>Mar/20</t>
  </si>
  <si>
    <t>Abr/20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</si>
  <si>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</si>
  <si>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</si>
  <si>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</si>
  <si>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</si>
  <si>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</si>
  <si>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</si>
  <si>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</si>
  <si>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</si>
  <si>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</si>
  <si>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</si>
  <si>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</si>
  <si>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</si>
  <si>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</si>
  <si>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</si>
  <si>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</si>
  <si>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</si>
  <si>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</si>
  <si>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</si>
  <si>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</si>
  <si>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</si>
  <si>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</si>
  <si>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</si>
  <si>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</si>
  <si>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</si>
  <si>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</si>
  <si>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</si>
  <si>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</si>
  <si>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</si>
  <si>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</si>
  <si>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</si>
  <si>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</si>
  <si>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</si>
  <si>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</si>
  <si>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SIAFI, MF/STN, 12/mai/2020, 10:00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</si>
  <si>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</si>
  <si>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SERGIO SAMPAIO CONTREIRAS DE ALMEIDA</t>
  </si>
  <si>
    <t>Diretor-Geral</t>
  </si>
  <si>
    <t>JOÃO LUIZ PEREIRA MARCIANO</t>
  </si>
  <si>
    <t>EVANDRO LOPES COSTA</t>
  </si>
  <si>
    <t>Secretário de Controle Interno</t>
  </si>
  <si>
    <t>Diretor de Finanças, Orçamento 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</si>
</sst>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NumberFormat="1" applyFont="1" applyFill="1" applyAlignment="1"/>
    <xf numFmtId="0" fontId="3" fillId="0" borderId="0" xfId="1" applyNumberFormat="1" applyFont="1" applyFill="1" applyAlignment="1"/>
    <xf numFmtId="0" fontId="1" fillId="0" borderId="0" xfId="1" applyFill="1"/>
    <xf numFmtId="0" fontId="4" fillId="0" borderId="0" xfId="1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 vertical="top" wrapText="1"/>
    </xf>
    <xf numFmtId="0" fontId="4" fillId="2" borderId="5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/>
    <xf numFmtId="4" fontId="3" fillId="0" borderId="11" xfId="1" applyNumberFormat="1" applyFont="1" applyFill="1" applyBorder="1" applyAlignment="1"/>
    <xf numFmtId="4" fontId="3" fillId="0" borderId="1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/>
    </xf>
    <xf numFmtId="4" fontId="3" fillId="0" borderId="13" xfId="1" applyNumberFormat="1" applyFont="1" applyFill="1" applyBorder="1" applyAlignment="1"/>
    <xf numFmtId="4" fontId="3" fillId="0" borderId="4" xfId="1" applyNumberFormat="1" applyFont="1" applyFill="1" applyBorder="1" applyAlignment="1"/>
    <xf numFmtId="4" fontId="3" fillId="0" borderId="0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 wrapText="1"/>
    </xf>
    <xf numFmtId="0" fontId="3" fillId="0" borderId="4" xfId="1" applyNumberFormat="1" applyFont="1" applyFill="1" applyBorder="1" applyAlignment="1">
      <alignment horizontal="left" indent="1"/>
    </xf>
    <xf numFmtId="0" fontId="3" fillId="0" borderId="5" xfId="1" applyNumberFormat="1" applyFont="1" applyFill="1" applyBorder="1" applyAlignment="1">
      <alignment horizontal="left" indent="1"/>
    </xf>
    <xf numFmtId="4" fontId="3" fillId="0" borderId="14" xfId="1" applyNumberFormat="1" applyFont="1" applyFill="1" applyBorder="1" applyAlignment="1"/>
    <xf numFmtId="4" fontId="3" fillId="0" borderId="6" xfId="1" applyNumberFormat="1" applyFont="1" applyFill="1" applyBorder="1" applyAlignment="1"/>
    <xf numFmtId="4" fontId="3" fillId="0" borderId="5" xfId="1" applyNumberFormat="1" applyFont="1" applyFill="1" applyBorder="1" applyAlignment="1"/>
    <xf numFmtId="0" fontId="3" fillId="2" borderId="4" xfId="1" applyNumberFormat="1" applyFont="1" applyFill="1" applyBorder="1" applyAlignment="1"/>
    <xf numFmtId="4" fontId="3" fillId="2" borderId="14" xfId="1" applyNumberFormat="1" applyFont="1" applyFill="1" applyBorder="1" applyAlignment="1"/>
    <xf numFmtId="4" fontId="3" fillId="2" borderId="15" xfId="1" applyNumberFormat="1" applyFont="1" applyFill="1" applyBorder="1" applyAlignment="1"/>
    <xf numFmtId="0" fontId="1" fillId="0" borderId="0" xfId="1" applyFill="1" applyBorder="1"/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4" fillId="0" borderId="9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4" fontId="3" fillId="0" borderId="9" xfId="1" applyNumberFormat="1" applyFont="1" applyFill="1" applyBorder="1" applyAlignment="1"/>
    <xf numFmtId="4" fontId="3" fillId="0" borderId="10" xfId="1" applyNumberFormat="1" applyFont="1" applyFill="1" applyBorder="1" applyAlignment="1"/>
    <xf numFmtId="0" fontId="3" fillId="2" borderId="8" xfId="1" applyNumberFormat="1" applyFont="1" applyFill="1" applyBorder="1" applyAlignment="1"/>
    <xf numFmtId="0" fontId="4" fillId="2" borderId="9" xfId="1" applyNumberFormat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3" fillId="2" borderId="9" xfId="1" applyNumberFormat="1" applyFont="1" applyFill="1" applyBorder="1" applyAlignment="1"/>
    <xf numFmtId="4" fontId="3" fillId="2" borderId="10" xfId="1" applyNumberFormat="1" applyFont="1" applyFill="1" applyBorder="1" applyAlignment="1"/>
    <xf numFmtId="165" fontId="3" fillId="2" borderId="10" xfId="1" applyNumberFormat="1" applyFont="1" applyFill="1" applyBorder="1" applyAlignment="1"/>
    <xf numFmtId="165" fontId="3" fillId="0" borderId="10" xfId="1" applyNumberFormat="1" applyFont="1" applyFill="1" applyBorder="1" applyAlignment="1"/>
    <xf numFmtId="0" fontId="3" fillId="0" borderId="2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0" borderId="0" xfId="0" applyNumberFormat="1" applyFont="1" applyFill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Font="1" applyFill="1"/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9" xfId="1" applyNumberFormat="1" applyFont="1" applyFill="1" applyBorder="1" applyAlignment="1">
      <alignment horizontal="center"/>
    </xf>
    <xf numFmtId="0" fontId="5" fillId="2" borderId="10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horizontal="center" wrapText="1"/>
    </xf>
    <xf numFmtId="0" fontId="4" fillId="2" borderId="8" xfId="1" applyNumberFormat="1" applyFont="1" applyFill="1" applyBorder="1" applyAlignment="1">
      <alignment horizontal="center"/>
    </xf>
    <xf numFmtId="0" fontId="4" fillId="2" borderId="9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topLeftCell="A30" zoomScaleNormal="100" workbookViewId="0">
      <selection activeCell="A42" sqref="A42:O42"/>
    </sheetView>
  </sheetViews>
  <sheetFormatPr defaultRowHeight="11.25" customHeight="1" x14ac:dyDescent="0.2"/>
  <cols>
    <col min="1" max="1" width="49.42578125" style="3" customWidth="1"/>
    <col min="2" max="6" width="11.7109375" style="3" bestFit="1" customWidth="1"/>
    <col min="7" max="7" width="11.85546875" style="3" bestFit="1" customWidth="1"/>
    <col min="8" max="11" width="11.7109375" style="3" bestFit="1" customWidth="1"/>
    <col min="12" max="12" width="14.85546875" style="3" bestFit="1" customWidth="1"/>
    <col min="13" max="13" width="11.7109375" style="3" bestFit="1" customWidth="1"/>
    <col min="14" max="14" width="13.140625" style="3" bestFit="1" customWidth="1"/>
    <col min="15" max="15" width="15.5703125" style="3" customWidth="1"/>
    <col min="16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1.2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1.25" customHeight="1" x14ac:dyDescent="0.2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1.25" customHeight="1" x14ac:dyDescent="0.2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1.25" customHeight="1" x14ac:dyDescent="0.2">
      <c r="A7" s="52" t="s">
        <v>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1.25" customHeight="1" x14ac:dyDescent="0.2">
      <c r="A8" s="52" t="s">
        <v>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54" t="s">
        <v>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</row>
    <row r="12" spans="1:15" ht="11.25" customHeight="1" x14ac:dyDescent="0.2">
      <c r="A12" s="7"/>
      <c r="B12" s="57" t="s">
        <v>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11.25" customHeight="1" x14ac:dyDescent="0.2">
      <c r="A13" s="7" t="s">
        <v>9</v>
      </c>
      <c r="B13" s="60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  <c r="O13" s="8" t="s">
        <v>11</v>
      </c>
    </row>
    <row r="14" spans="1:15" ht="11.25" customHeight="1" x14ac:dyDescent="0.2">
      <c r="A14" s="7"/>
      <c r="B14" s="63" t="s">
        <v>12</v>
      </c>
      <c r="C14" s="63" t="s">
        <v>13</v>
      </c>
      <c r="D14" s="63" t="s">
        <v>14</v>
      </c>
      <c r="E14" s="63" t="s">
        <v>15</v>
      </c>
      <c r="F14" s="63" t="s">
        <v>16</v>
      </c>
      <c r="G14" s="63" t="s">
        <v>17</v>
      </c>
      <c r="H14" s="63" t="s">
        <v>18</v>
      </c>
      <c r="I14" s="63" t="s">
        <v>19</v>
      </c>
      <c r="J14" s="63" t="s">
        <v>20</v>
      </c>
      <c r="K14" s="63" t="s">
        <v>21</v>
      </c>
      <c r="L14" s="63" t="s">
        <v>22</v>
      </c>
      <c r="M14" s="63" t="s">
        <v>23</v>
      </c>
      <c r="N14" s="9" t="s">
        <v>24</v>
      </c>
      <c r="O14" s="10" t="s">
        <v>25</v>
      </c>
    </row>
    <row r="15" spans="1:15" ht="11.25" customHeight="1" x14ac:dyDescent="0.2">
      <c r="A15" s="7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1" t="s">
        <v>26</v>
      </c>
      <c r="O15" s="10" t="s">
        <v>27</v>
      </c>
    </row>
    <row r="16" spans="1:15" ht="11.25" customHeight="1" x14ac:dyDescent="0.2">
      <c r="A16" s="7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1" t="s">
        <v>28</v>
      </c>
      <c r="O16" s="12" t="s">
        <v>29</v>
      </c>
    </row>
    <row r="17" spans="1:15" ht="11.25" customHeight="1" x14ac:dyDescent="0.2">
      <c r="A17" s="13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4" t="s">
        <v>30</v>
      </c>
      <c r="O17" s="15" t="s">
        <v>31</v>
      </c>
    </row>
    <row r="18" spans="1:15" ht="11.25" customHeight="1" x14ac:dyDescent="0.2">
      <c r="A18" s="16" t="s">
        <v>32</v>
      </c>
      <c r="B18" s="17">
        <f t="shared" ref="B18:O18" si="0">B19+B23+B27</f>
        <v>371307002.69</v>
      </c>
      <c r="C18" s="17">
        <f t="shared" si="0"/>
        <v>401959597.35000002</v>
      </c>
      <c r="D18" s="17">
        <f t="shared" si="0"/>
        <v>375288651.73000002</v>
      </c>
      <c r="E18" s="17">
        <f t="shared" si="0"/>
        <v>372925014.54000002</v>
      </c>
      <c r="F18" s="17">
        <f t="shared" si="0"/>
        <v>374346218.77999997</v>
      </c>
      <c r="G18" s="17">
        <f t="shared" si="0"/>
        <v>373514847.73000002</v>
      </c>
      <c r="H18" s="17">
        <f t="shared" si="0"/>
        <v>374714914.22999996</v>
      </c>
      <c r="I18" s="17">
        <f t="shared" si="0"/>
        <v>608976974.13999999</v>
      </c>
      <c r="J18" s="17">
        <f t="shared" si="0"/>
        <v>471557960.19999999</v>
      </c>
      <c r="K18" s="17">
        <f t="shared" si="0"/>
        <v>372224824.60000002</v>
      </c>
      <c r="L18" s="17">
        <f t="shared" si="0"/>
        <v>381760240.23000002</v>
      </c>
      <c r="M18" s="17">
        <f t="shared" si="0"/>
        <v>376534962.60000002</v>
      </c>
      <c r="N18" s="18">
        <f>SUM(B18:M18)</f>
        <v>4855111208.8199997</v>
      </c>
      <c r="O18" s="17">
        <f t="shared" si="0"/>
        <v>0</v>
      </c>
    </row>
    <row r="19" spans="1:15" ht="11.25" customHeight="1" x14ac:dyDescent="0.2">
      <c r="A19" s="19" t="s">
        <v>33</v>
      </c>
      <c r="B19" s="20">
        <f>SUM(B20:B22)</f>
        <v>222446361.84</v>
      </c>
      <c r="C19" s="20">
        <f t="shared" ref="C19:O19" si="1">SUM(C20:C22)</f>
        <v>252832410.10000002</v>
      </c>
      <c r="D19" s="20">
        <f t="shared" si="1"/>
        <v>225605997.69</v>
      </c>
      <c r="E19" s="20">
        <f t="shared" si="1"/>
        <v>224401126.30000001</v>
      </c>
      <c r="F19" s="20">
        <f t="shared" si="1"/>
        <v>223982911.30000001</v>
      </c>
      <c r="G19" s="20">
        <f t="shared" si="1"/>
        <v>223719104.80000001</v>
      </c>
      <c r="H19" s="20">
        <f t="shared" si="1"/>
        <v>224967078.34999996</v>
      </c>
      <c r="I19" s="20">
        <f t="shared" si="1"/>
        <v>375328142.69999999</v>
      </c>
      <c r="J19" s="20">
        <f t="shared" si="1"/>
        <v>265719390.86000001</v>
      </c>
      <c r="K19" s="20">
        <f t="shared" si="1"/>
        <v>222843914.64000002</v>
      </c>
      <c r="L19" s="20">
        <f t="shared" si="1"/>
        <v>232812599.96999997</v>
      </c>
      <c r="M19" s="20">
        <f t="shared" si="1"/>
        <v>226663478.47999999</v>
      </c>
      <c r="N19" s="21">
        <f>SUM(B19:M19)</f>
        <v>2921322517.0299997</v>
      </c>
      <c r="O19" s="20">
        <f t="shared" si="1"/>
        <v>0</v>
      </c>
    </row>
    <row r="20" spans="1:15" ht="11.25" customHeight="1" x14ac:dyDescent="0.2">
      <c r="A20" s="19" t="s">
        <v>34</v>
      </c>
      <c r="B20" s="20">
        <v>188197586.44</v>
      </c>
      <c r="C20" s="22">
        <v>218324030.64000002</v>
      </c>
      <c r="D20" s="21">
        <v>190468501.93000001</v>
      </c>
      <c r="E20" s="21">
        <v>189865571.57000002</v>
      </c>
      <c r="F20" s="21">
        <v>189567207.5</v>
      </c>
      <c r="G20" s="21">
        <v>189640368.77000001</v>
      </c>
      <c r="H20" s="21">
        <v>190467705.28999996</v>
      </c>
      <c r="I20" s="21">
        <v>308523402.75</v>
      </c>
      <c r="J20" s="21">
        <v>231515768.84</v>
      </c>
      <c r="K20" s="21">
        <v>188890753.64000002</v>
      </c>
      <c r="L20" s="21">
        <v>191762458.68999997</v>
      </c>
      <c r="M20" s="21">
        <v>186184648.53999999</v>
      </c>
      <c r="N20" s="21">
        <v>2463408004.6000004</v>
      </c>
      <c r="O20" s="20">
        <v>0</v>
      </c>
    </row>
    <row r="21" spans="1:15" ht="11.25" customHeight="1" x14ac:dyDescent="0.2">
      <c r="A21" s="19" t="s">
        <v>35</v>
      </c>
      <c r="B21" s="20">
        <v>34248775.400000006</v>
      </c>
      <c r="C21" s="22">
        <v>34508379.460000008</v>
      </c>
      <c r="D21" s="21">
        <v>35137495.759999998</v>
      </c>
      <c r="E21" s="21">
        <v>34535554.729999989</v>
      </c>
      <c r="F21" s="21">
        <v>34415703.799999997</v>
      </c>
      <c r="G21" s="21">
        <v>34078736.030000001</v>
      </c>
      <c r="H21" s="21">
        <v>34499373.060000002</v>
      </c>
      <c r="I21" s="21">
        <v>66804739.950000003</v>
      </c>
      <c r="J21" s="21">
        <v>34203622.019999996</v>
      </c>
      <c r="K21" s="21">
        <v>33953161</v>
      </c>
      <c r="L21" s="21">
        <v>41050141.279999994</v>
      </c>
      <c r="M21" s="21">
        <v>40478829.939999998</v>
      </c>
      <c r="N21" s="21">
        <v>457914512.43000001</v>
      </c>
      <c r="O21" s="20">
        <v>0</v>
      </c>
    </row>
    <row r="22" spans="1:15" ht="11.25" customHeight="1" x14ac:dyDescent="0.2">
      <c r="A22" s="19" t="s">
        <v>36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1">
        <v>0</v>
      </c>
      <c r="O22" s="20">
        <v>0</v>
      </c>
    </row>
    <row r="23" spans="1:15" ht="11.25" customHeight="1" x14ac:dyDescent="0.2">
      <c r="A23" s="19" t="s">
        <v>37</v>
      </c>
      <c r="B23" s="20">
        <f>SUM(B24:B26)</f>
        <v>148860640.84999999</v>
      </c>
      <c r="C23" s="20">
        <f t="shared" ref="C23:M23" si="2">SUM(C24:C26)</f>
        <v>149127187.25</v>
      </c>
      <c r="D23" s="20">
        <f t="shared" si="2"/>
        <v>149682654.03999999</v>
      </c>
      <c r="E23" s="20">
        <f t="shared" si="2"/>
        <v>148523888.24000001</v>
      </c>
      <c r="F23" s="20">
        <f t="shared" si="2"/>
        <v>150363307.47999999</v>
      </c>
      <c r="G23" s="20">
        <f t="shared" si="2"/>
        <v>149795742.93000001</v>
      </c>
      <c r="H23" s="20">
        <f t="shared" si="2"/>
        <v>149747835.88</v>
      </c>
      <c r="I23" s="20">
        <f t="shared" si="2"/>
        <v>233648831.44</v>
      </c>
      <c r="J23" s="20">
        <f t="shared" si="2"/>
        <v>205838569.33999997</v>
      </c>
      <c r="K23" s="20">
        <f t="shared" si="2"/>
        <v>149380909.96000004</v>
      </c>
      <c r="L23" s="20">
        <f t="shared" si="2"/>
        <v>148947640.26000002</v>
      </c>
      <c r="M23" s="20">
        <f t="shared" si="2"/>
        <v>149871484.12</v>
      </c>
      <c r="N23" s="21">
        <f t="shared" ref="N23:N27" si="3">SUM(B23:M23)</f>
        <v>1933788691.79</v>
      </c>
      <c r="O23" s="20">
        <v>0</v>
      </c>
    </row>
    <row r="24" spans="1:15" ht="11.25" customHeight="1" x14ac:dyDescent="0.2">
      <c r="A24" s="19" t="s">
        <v>38</v>
      </c>
      <c r="B24" s="20">
        <v>119377356.66</v>
      </c>
      <c r="C24" s="22">
        <v>119309330.65000001</v>
      </c>
      <c r="D24" s="21">
        <v>118850296.56999999</v>
      </c>
      <c r="E24" s="21">
        <v>119052646.92000002</v>
      </c>
      <c r="F24" s="21">
        <v>121026294.67</v>
      </c>
      <c r="G24" s="21">
        <v>120165063.77000001</v>
      </c>
      <c r="H24" s="21">
        <v>120170041.34999999</v>
      </c>
      <c r="I24" s="21">
        <v>187200020.47</v>
      </c>
      <c r="J24" s="21">
        <v>165574963.60999998</v>
      </c>
      <c r="K24" s="21">
        <v>119501055.65000002</v>
      </c>
      <c r="L24" s="21">
        <v>118914474.79000002</v>
      </c>
      <c r="M24" s="21">
        <v>119367375.47000001</v>
      </c>
      <c r="N24" s="21">
        <v>1548508920.5799999</v>
      </c>
      <c r="O24" s="20">
        <v>0</v>
      </c>
    </row>
    <row r="25" spans="1:15" ht="11.25" customHeight="1" x14ac:dyDescent="0.2">
      <c r="A25" s="19" t="s">
        <v>39</v>
      </c>
      <c r="B25" s="20">
        <v>29483284.189999994</v>
      </c>
      <c r="C25" s="22">
        <v>29817856.600000001</v>
      </c>
      <c r="D25" s="21">
        <v>30832357.469999999</v>
      </c>
      <c r="E25" s="21">
        <v>29471241.320000004</v>
      </c>
      <c r="F25" s="21">
        <v>29337012.809999999</v>
      </c>
      <c r="G25" s="21">
        <v>29630679.16</v>
      </c>
      <c r="H25" s="21">
        <v>29577794.530000001</v>
      </c>
      <c r="I25" s="21">
        <v>46448810.969999991</v>
      </c>
      <c r="J25" s="21">
        <v>40263605.730000004</v>
      </c>
      <c r="K25" s="21">
        <v>29879854.310000002</v>
      </c>
      <c r="L25" s="21">
        <v>30033165.469999999</v>
      </c>
      <c r="M25" s="21">
        <v>30504108.650000002</v>
      </c>
      <c r="N25" s="21">
        <v>385279771.20999998</v>
      </c>
      <c r="O25" s="20">
        <v>0</v>
      </c>
    </row>
    <row r="26" spans="1:15" ht="11.25" customHeight="1" x14ac:dyDescent="0.2">
      <c r="A26" s="19" t="s">
        <v>40</v>
      </c>
      <c r="B26" s="20">
        <v>0</v>
      </c>
      <c r="C26" s="22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>
        <v>0</v>
      </c>
    </row>
    <row r="27" spans="1:15" ht="21.75" customHeight="1" x14ac:dyDescent="0.2">
      <c r="A27" s="23" t="s">
        <v>41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1">
        <f t="shared" si="3"/>
        <v>0</v>
      </c>
      <c r="O27" s="20">
        <v>0</v>
      </c>
    </row>
    <row r="28" spans="1:15" ht="11.25" customHeight="1" x14ac:dyDescent="0.2">
      <c r="A28" s="16" t="s">
        <v>42</v>
      </c>
      <c r="B28" s="20">
        <f t="shared" ref="B28:O28" si="4">SUM(B29:B32)</f>
        <v>73195975.649999991</v>
      </c>
      <c r="C28" s="20">
        <f t="shared" si="4"/>
        <v>73910288.870000005</v>
      </c>
      <c r="D28" s="20">
        <f t="shared" si="4"/>
        <v>75363531.150000006</v>
      </c>
      <c r="E28" s="20">
        <f t="shared" si="4"/>
        <v>73174661.609999999</v>
      </c>
      <c r="F28" s="20">
        <f t="shared" si="4"/>
        <v>8193106.9699999997</v>
      </c>
      <c r="G28" s="20">
        <f t="shared" si="4"/>
        <v>1902053.57</v>
      </c>
      <c r="H28" s="20">
        <f t="shared" si="4"/>
        <v>1528147.7</v>
      </c>
      <c r="I28" s="20">
        <f t="shared" si="4"/>
        <v>3450438.24</v>
      </c>
      <c r="J28" s="20">
        <f t="shared" si="4"/>
        <v>74872482.920000002</v>
      </c>
      <c r="K28" s="20">
        <f t="shared" si="4"/>
        <v>73028904.010000005</v>
      </c>
      <c r="L28" s="20">
        <f t="shared" si="4"/>
        <v>67711853.590000004</v>
      </c>
      <c r="M28" s="20">
        <f t="shared" si="4"/>
        <v>74369395.339999989</v>
      </c>
      <c r="N28" s="21">
        <f>SUM(B28:M28)</f>
        <v>600700839.62</v>
      </c>
      <c r="O28" s="20">
        <f t="shared" si="4"/>
        <v>0</v>
      </c>
    </row>
    <row r="29" spans="1:15" ht="11.25" customHeight="1" x14ac:dyDescent="0.2">
      <c r="A29" s="24" t="s">
        <v>43</v>
      </c>
      <c r="B29" s="20">
        <v>1641548.22</v>
      </c>
      <c r="C29" s="22">
        <v>1853122.9</v>
      </c>
      <c r="D29" s="21">
        <v>1570644.57</v>
      </c>
      <c r="E29" s="21">
        <v>1349184.54</v>
      </c>
      <c r="F29" s="21">
        <v>1301708.73</v>
      </c>
      <c r="G29" s="21">
        <v>1879012.04</v>
      </c>
      <c r="H29" s="21">
        <v>1373011.78</v>
      </c>
      <c r="I29" s="21">
        <v>2068195.7</v>
      </c>
      <c r="J29" s="21">
        <v>0</v>
      </c>
      <c r="K29" s="21">
        <v>1005707.46</v>
      </c>
      <c r="L29" s="21">
        <v>1244277.26</v>
      </c>
      <c r="M29" s="21">
        <v>1454491.23</v>
      </c>
      <c r="N29" s="21">
        <v>16740904.429999998</v>
      </c>
      <c r="O29" s="20">
        <v>0</v>
      </c>
    </row>
    <row r="30" spans="1:15" ht="11.25" customHeight="1" x14ac:dyDescent="0.2">
      <c r="A30" s="24" t="s">
        <v>44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  <c r="O30" s="20">
        <v>0</v>
      </c>
    </row>
    <row r="31" spans="1:15" ht="11.25" customHeight="1" x14ac:dyDescent="0.2">
      <c r="A31" s="24" t="s">
        <v>45</v>
      </c>
      <c r="B31" s="20">
        <v>252103.61</v>
      </c>
      <c r="C31" s="22">
        <v>595392.94000000006</v>
      </c>
      <c r="D31" s="21">
        <v>2242080.7400000002</v>
      </c>
      <c r="E31" s="21">
        <v>329373.49</v>
      </c>
      <c r="F31" s="21">
        <v>54568.200000000012</v>
      </c>
      <c r="G31" s="21">
        <v>23041.529999999988</v>
      </c>
      <c r="H31" s="21">
        <v>155135.91999999998</v>
      </c>
      <c r="I31" s="21">
        <v>1382242.5400000003</v>
      </c>
      <c r="J31" s="21">
        <v>2773576.9100000006</v>
      </c>
      <c r="K31" s="21">
        <v>-6158.8200000000061</v>
      </c>
      <c r="L31" s="21">
        <v>250731.71000000002</v>
      </c>
      <c r="M31" s="21">
        <v>1010704.5100000001</v>
      </c>
      <c r="N31" s="21">
        <v>9062793.2800000012</v>
      </c>
      <c r="O31" s="20">
        <v>0</v>
      </c>
    </row>
    <row r="32" spans="1:15" ht="11.25" customHeight="1" x14ac:dyDescent="0.2">
      <c r="A32" s="25" t="s">
        <v>46</v>
      </c>
      <c r="B32" s="26">
        <v>71302323.819999993</v>
      </c>
      <c r="C32" s="27">
        <v>71461773.030000001</v>
      </c>
      <c r="D32" s="28">
        <v>71550805.840000004</v>
      </c>
      <c r="E32" s="28">
        <v>71496103.579999998</v>
      </c>
      <c r="F32" s="28">
        <v>6836830.04</v>
      </c>
      <c r="G32" s="28">
        <v>0</v>
      </c>
      <c r="H32" s="28">
        <v>0</v>
      </c>
      <c r="I32" s="28">
        <v>0</v>
      </c>
      <c r="J32" s="28">
        <v>72098906.010000005</v>
      </c>
      <c r="K32" s="28">
        <v>72029355.370000005</v>
      </c>
      <c r="L32" s="28">
        <v>66216844.619999997</v>
      </c>
      <c r="M32" s="28">
        <v>71904199.599999994</v>
      </c>
      <c r="N32" s="21">
        <v>574897141.90999997</v>
      </c>
      <c r="O32" s="20">
        <v>0</v>
      </c>
    </row>
    <row r="33" spans="1:16" ht="11.25" customHeight="1" x14ac:dyDescent="0.2">
      <c r="A33" s="29" t="s">
        <v>47</v>
      </c>
      <c r="B33" s="30">
        <f t="shared" ref="B33:O33" si="5">B18-B28</f>
        <v>298111027.04000002</v>
      </c>
      <c r="C33" s="30">
        <f t="shared" si="5"/>
        <v>328049308.48000002</v>
      </c>
      <c r="D33" s="30">
        <f t="shared" si="5"/>
        <v>299925120.58000004</v>
      </c>
      <c r="E33" s="30">
        <f t="shared" si="5"/>
        <v>299750352.93000001</v>
      </c>
      <c r="F33" s="30">
        <f t="shared" si="5"/>
        <v>366153111.80999994</v>
      </c>
      <c r="G33" s="30">
        <f t="shared" si="5"/>
        <v>371612794.16000003</v>
      </c>
      <c r="H33" s="30">
        <f t="shared" si="5"/>
        <v>373186766.52999997</v>
      </c>
      <c r="I33" s="30">
        <f t="shared" si="5"/>
        <v>605526535.89999998</v>
      </c>
      <c r="J33" s="30">
        <f t="shared" si="5"/>
        <v>396685477.27999997</v>
      </c>
      <c r="K33" s="30">
        <f t="shared" si="5"/>
        <v>299195920.59000003</v>
      </c>
      <c r="L33" s="30">
        <f t="shared" si="5"/>
        <v>314048386.63999999</v>
      </c>
      <c r="M33" s="30">
        <f t="shared" si="5"/>
        <v>302165567.26000005</v>
      </c>
      <c r="N33" s="31">
        <f t="shared" si="5"/>
        <v>4254410369.1999998</v>
      </c>
      <c r="O33" s="31">
        <f t="shared" si="5"/>
        <v>0</v>
      </c>
      <c r="P33" s="32"/>
    </row>
    <row r="34" spans="1:16" ht="11.25" customHeight="1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  <row r="35" spans="1:16" ht="11.25" customHeight="1" x14ac:dyDescent="0.2">
      <c r="A35" s="75" t="s">
        <v>48</v>
      </c>
      <c r="B35" s="76"/>
      <c r="C35" s="76"/>
      <c r="D35" s="76"/>
      <c r="E35" s="76"/>
      <c r="F35" s="75" t="s">
        <v>49</v>
      </c>
      <c r="G35" s="76"/>
      <c r="H35" s="76"/>
      <c r="I35" s="76"/>
      <c r="J35" s="76"/>
      <c r="K35" s="76"/>
      <c r="L35" s="76"/>
      <c r="M35" s="75" t="s">
        <v>50</v>
      </c>
      <c r="N35" s="76"/>
      <c r="O35" s="77"/>
    </row>
    <row r="36" spans="1:16" ht="11.25" customHeight="1" x14ac:dyDescent="0.2">
      <c r="A36" s="33" t="s">
        <v>51</v>
      </c>
      <c r="B36" s="36"/>
      <c r="C36" s="36"/>
      <c r="D36" s="36"/>
      <c r="E36" s="36"/>
      <c r="F36" s="37"/>
      <c r="G36" s="36"/>
      <c r="H36" s="38"/>
      <c r="I36" s="38"/>
      <c r="J36" s="38"/>
      <c r="K36" s="38"/>
      <c r="L36" s="39">
        <v>879152902000</v>
      </c>
      <c r="M36" s="67" t="s">
        <v>52</v>
      </c>
      <c r="N36" s="68"/>
      <c r="O36" s="69"/>
    </row>
    <row r="37" spans="1:16" ht="12.75" x14ac:dyDescent="0.2">
      <c r="A37" s="40" t="s">
        <v>53</v>
      </c>
      <c r="B37" s="41"/>
      <c r="C37" s="41"/>
      <c r="D37" s="41"/>
      <c r="E37" s="41"/>
      <c r="F37" s="42"/>
      <c r="G37" s="41"/>
      <c r="H37" s="43"/>
      <c r="I37" s="43"/>
      <c r="J37" s="43"/>
      <c r="K37" s="43"/>
      <c r="L37" s="44">
        <f>N33+O33</f>
        <v>4254410369.1999998</v>
      </c>
      <c r="M37" s="42"/>
      <c r="N37" s="43"/>
      <c r="O37" s="45">
        <f>L37/L36*100</f>
        <v>0.48392155215794308</v>
      </c>
    </row>
    <row r="38" spans="1:16" ht="11.25" customHeight="1" x14ac:dyDescent="0.2">
      <c r="A38" s="70" t="s">
        <v>54</v>
      </c>
      <c r="B38" s="71"/>
      <c r="C38" s="71"/>
      <c r="D38" s="71"/>
      <c r="E38" s="72"/>
      <c r="F38" s="33"/>
      <c r="G38" s="34"/>
      <c r="H38" s="34"/>
      <c r="I38" s="34"/>
      <c r="J38" s="34"/>
      <c r="K38" s="34"/>
      <c r="L38" s="39">
        <f>L36*O38/100</f>
        <v>10637750114.200001</v>
      </c>
      <c r="M38" s="33"/>
      <c r="N38" s="34"/>
      <c r="O38" s="46">
        <v>1.21</v>
      </c>
    </row>
    <row r="39" spans="1:16" ht="11.25" customHeight="1" x14ac:dyDescent="0.2">
      <c r="A39" s="33" t="s">
        <v>55</v>
      </c>
      <c r="B39" s="34"/>
      <c r="C39" s="34"/>
      <c r="D39" s="34"/>
      <c r="E39" s="34"/>
      <c r="F39" s="33"/>
      <c r="G39" s="34"/>
      <c r="H39" s="34"/>
      <c r="I39" s="34"/>
      <c r="J39" s="34"/>
      <c r="K39" s="34"/>
      <c r="L39" s="39">
        <f>L36*O39/100</f>
        <v>10105862608.49</v>
      </c>
      <c r="M39" s="33"/>
      <c r="N39" s="34"/>
      <c r="O39" s="46">
        <v>1.1495</v>
      </c>
    </row>
    <row r="40" spans="1:16" ht="11.25" customHeight="1" x14ac:dyDescent="0.2">
      <c r="A40" s="33" t="s">
        <v>56</v>
      </c>
      <c r="B40" s="34"/>
      <c r="C40" s="34"/>
      <c r="D40" s="34"/>
      <c r="E40" s="34"/>
      <c r="F40" s="33"/>
      <c r="G40" s="34"/>
      <c r="H40" s="34"/>
      <c r="I40" s="34"/>
      <c r="J40" s="34"/>
      <c r="K40" s="34"/>
      <c r="L40" s="39">
        <f>L36*1.089/100</f>
        <v>9573975102.7800007</v>
      </c>
      <c r="M40" s="33"/>
      <c r="N40" s="34"/>
      <c r="O40" s="46">
        <v>1.089</v>
      </c>
    </row>
    <row r="41" spans="1:16" s="32" customFormat="1" ht="11.25" customHeight="1" x14ac:dyDescent="0.2">
      <c r="A41" s="47" t="s">
        <v>57</v>
      </c>
      <c r="B41" s="47"/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6" ht="12" customHeight="1" x14ac:dyDescent="0.2">
      <c r="A42" s="73" t="s">
        <v>58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</row>
    <row r="43" spans="1:16" ht="13.5" customHeight="1" x14ac:dyDescent="0.2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6" ht="18" customHeight="1" x14ac:dyDescent="0.2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6" ht="18" customHeight="1" x14ac:dyDescent="0.2">
      <c r="A45" s="4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6" ht="22.5" customHeight="1" x14ac:dyDescent="0.2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16" ht="22.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6" ht="22.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22.5" customHeight="1" x14ac:dyDescent="0.2">
      <c r="A49" s="74" t="s">
        <v>59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1:15" ht="11.25" customHeight="1" x14ac:dyDescent="0.2">
      <c r="A50" s="74" t="s">
        <v>60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ht="11.25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4" spans="1:15" ht="33" customHeight="1" x14ac:dyDescent="0.2"/>
    <row r="55" spans="1:15" ht="11.25" customHeight="1" x14ac:dyDescent="0.2">
      <c r="A55" s="66" t="s">
        <v>61</v>
      </c>
      <c r="B55" s="66"/>
      <c r="C55" s="66"/>
      <c r="D55" s="66"/>
      <c r="E55" s="66"/>
      <c r="F55" s="66"/>
      <c r="G55" s="66" t="s">
        <v>62</v>
      </c>
      <c r="H55" s="66"/>
      <c r="I55" s="66"/>
      <c r="J55" s="66"/>
      <c r="K55" s="66"/>
      <c r="L55" s="66"/>
      <c r="M55" s="66"/>
      <c r="N55" s="66"/>
      <c r="O55" s="66"/>
    </row>
    <row r="56" spans="1:15" ht="11.25" customHeight="1" x14ac:dyDescent="0.2">
      <c r="A56" s="66" t="s">
        <v>63</v>
      </c>
      <c r="B56" s="66"/>
      <c r="C56" s="66"/>
      <c r="D56" s="66"/>
      <c r="E56" s="66"/>
      <c r="F56" s="66"/>
      <c r="G56" s="66" t="s">
        <v>64</v>
      </c>
      <c r="H56" s="66"/>
      <c r="I56" s="66"/>
      <c r="J56" s="66"/>
      <c r="K56" s="66"/>
      <c r="L56" s="66"/>
      <c r="M56" s="66"/>
      <c r="N56" s="66"/>
      <c r="O56" s="66"/>
    </row>
  </sheetData>
  <mergeCells count="33">
    <mergeCell ref="A35:E35"/>
    <mergeCell ref="F35:L35"/>
    <mergeCell ref="M35:O35"/>
    <mergeCell ref="A56:F56"/>
    <mergeCell ref="G56:O56"/>
    <mergeCell ref="M36:O36"/>
    <mergeCell ref="A38:E38"/>
    <mergeCell ref="A42:O42"/>
    <mergeCell ref="A49:O49"/>
    <mergeCell ref="A50:O50"/>
    <mergeCell ref="A55:F55"/>
    <mergeCell ref="G55:O5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</dc:creator>
  <cp:lastModifiedBy>cd</cp:lastModifiedBy>
  <cp:lastPrinted>2020-05-22T18:28:04Z</cp:lastPrinted>
  <dcterms:created xsi:type="dcterms:W3CDTF">2020-05-12T18:40:56Z</dcterms:created>
  <dcterms:modified xsi:type="dcterms:W3CDTF">2020-05-26T20:32:56Z</dcterms:modified>
</cp:coreProperties>
</file>