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lo\Meus documentos\EXCEL7\Documentos\Relatórios\GESTÃO\2002\PUBLICAÇÃO NO PORTAL CD\"/>
    </mc:Choice>
  </mc:AlternateContent>
  <bookViews>
    <workbookView xWindow="-15" yWindow="-15" windowWidth="11955" windowHeight="6555" tabRatio="653" activeTab="4"/>
  </bookViews>
  <sheets>
    <sheet name="ANEXO I" sheetId="14" r:id="rId1"/>
    <sheet name="ANEXO V" sheetId="15" r:id="rId2"/>
    <sheet name="ANEXO VI" sheetId="16" r:id="rId3"/>
    <sheet name="ANEXO VII" sheetId="18" r:id="rId4"/>
    <sheet name="ANEXO VIII" sheetId="20" r:id="rId5"/>
  </sheets>
  <definedNames>
    <definedName name="_xlnm.Print_Area" localSheetId="0">'ANEXO I'!$A$17:$B$69</definedName>
    <definedName name="_xlnm.Print_Area" localSheetId="1">'ANEXO V'!$A$1:$E$57</definedName>
    <definedName name="_xlnm.Print_Area" localSheetId="2">'ANEXO VI'!$A$1:$F$50</definedName>
    <definedName name="_xlnm.Print_Area" localSheetId="3">'ANEXO VII'!$A$1:$C$37</definedName>
    <definedName name="_xlnm.Print_Area" localSheetId="4">'ANEXO VIII'!$A$1:$C$57</definedName>
  </definedNames>
  <calcPr calcId="152511"/>
</workbook>
</file>

<file path=xl/calcChain.xml><?xml version="1.0" encoding="utf-8"?>
<calcChain xmlns="http://schemas.openxmlformats.org/spreadsheetml/2006/main">
  <c r="B39" i="14" l="1"/>
  <c r="B44" i="14"/>
  <c r="B48" i="14"/>
  <c r="B61" i="14"/>
  <c r="B58" i="14"/>
  <c r="B60" i="14"/>
  <c r="B29" i="15"/>
  <c r="D29" i="15"/>
  <c r="B24" i="16"/>
  <c r="C24" i="16"/>
  <c r="D24" i="16"/>
  <c r="E24" i="16"/>
  <c r="F24" i="16"/>
  <c r="B32" i="16"/>
  <c r="C32" i="16"/>
  <c r="D32" i="16"/>
  <c r="D41" i="16" s="1"/>
  <c r="E32" i="16"/>
  <c r="B38" i="16"/>
  <c r="C38" i="16"/>
  <c r="C41" i="16" s="1"/>
  <c r="D38" i="16"/>
  <c r="E38" i="16"/>
  <c r="B41" i="16"/>
  <c r="E41" i="16"/>
  <c r="F41" i="16"/>
  <c r="B26" i="18"/>
  <c r="B29" i="18" s="1"/>
  <c r="C26" i="18"/>
  <c r="C29" i="18" s="1"/>
  <c r="C46" i="18"/>
  <c r="B48" i="18"/>
  <c r="C48" i="18"/>
  <c r="C51" i="18" s="1"/>
  <c r="B51" i="18"/>
  <c r="B23" i="20"/>
  <c r="B44" i="20"/>
  <c r="C44" i="20"/>
  <c r="B41" i="14" l="1"/>
  <c r="B53" i="14"/>
  <c r="B52" i="14"/>
  <c r="B49" i="14" l="1"/>
  <c r="B51" i="14" l="1"/>
  <c r="B19" i="20"/>
</calcChain>
</file>

<file path=xl/sharedStrings.xml><?xml version="1.0" encoding="utf-8"?>
<sst xmlns="http://schemas.openxmlformats.org/spreadsheetml/2006/main" count="272" uniqueCount="166">
  <si>
    <t>CÂMARA DOS DEPUTADOS</t>
  </si>
  <si>
    <t>RELATÓRIO DE GESTÃO FISCAL</t>
  </si>
  <si>
    <t>R$</t>
  </si>
  <si>
    <t>Pessoal Ativo</t>
  </si>
  <si>
    <t>Pessoal Inativo e Pensionistas</t>
  </si>
  <si>
    <t>-</t>
  </si>
  <si>
    <t>Locação de Mão-de-Obra</t>
  </si>
  <si>
    <t>Diretor-Geral</t>
  </si>
  <si>
    <t xml:space="preserve">Diretor de Finanças, Orçamento e Contabilidade </t>
  </si>
  <si>
    <t xml:space="preserve">Secretário de Controle Interno </t>
  </si>
  <si>
    <t>SALVADOR ROQUE BATISTA JÚNIOR</t>
  </si>
  <si>
    <t>EVANDRO LOPES COSTA</t>
  </si>
  <si>
    <t>SÉRGIO SAMPAIO CONTREIRAS DE ALMEIDA</t>
  </si>
  <si>
    <t>Contador CRC/DF - 007504/0-8</t>
  </si>
  <si>
    <t>Contador CRC/DF - 9017</t>
  </si>
  <si>
    <t>DEMONSTRATIVO DA DISPONIBILIDADE DE CAIXA</t>
  </si>
  <si>
    <t xml:space="preserve"> ORÇAMENTOS FISCAL E DA SEGURIDADE SOCIAL</t>
  </si>
  <si>
    <t>ESPECIFICAÇÃO</t>
  </si>
  <si>
    <t>VALOR</t>
  </si>
  <si>
    <t>ATIVO DISPONÍVEL</t>
  </si>
  <si>
    <t>Disponibilidade Financeira</t>
  </si>
  <si>
    <t>Caixa</t>
  </si>
  <si>
    <t>Outras Obrigações Financeiras</t>
  </si>
  <si>
    <t>Contas Vinculadas</t>
  </si>
  <si>
    <t>Aplicações Financeiras</t>
  </si>
  <si>
    <t xml:space="preserve"> SUBTOTAL</t>
  </si>
  <si>
    <t xml:space="preserve">  Fonte: SIAFI e Coordenação de Contabilidade da Câmara dos Deputados.</t>
  </si>
  <si>
    <t>DEMONSTRATIVO DOS RESTOS A PAGAR</t>
  </si>
  <si>
    <t>ÓRGÃO</t>
  </si>
  <si>
    <t>INSCRITOS</t>
  </si>
  <si>
    <t>PROCESSADOS</t>
  </si>
  <si>
    <t>NÃO PROCESSADOS</t>
  </si>
  <si>
    <t>TOTAL</t>
  </si>
  <si>
    <t>DEMONSTRATIVO DAS DESPESAS COM SERVIÇOS DE TERCEIROS</t>
  </si>
  <si>
    <t>LRF, art. 72.</t>
  </si>
  <si>
    <t>Receita Corrente Líquida - RCL (A)</t>
  </si>
  <si>
    <t>Serviços de Terceiros (B)¹</t>
  </si>
  <si>
    <t>COMPROMETIMENTO DA RCL COM SERVIÇOS DE TERCEIROS (B/A) - %</t>
  </si>
  <si>
    <t xml:space="preserve">  Fonte: SIAFI e Portaria STN n.º 21, de 24 de janeiro de 2001.</t>
  </si>
  <si>
    <t xml:space="preserve">   ² Calculado conforme o art. 72 da LC 101/2000.</t>
  </si>
  <si>
    <t>EXERCÍCIO DE 2001²</t>
  </si>
  <si>
    <t>EXERCÍCIO DE 1999²</t>
  </si>
  <si>
    <t xml:space="preserve">   ¹ Inclui Passagens e Despesas com Locomoção, Serviços de Consultoria, Serviços de Terceiros Pessoa Física, Locação de Mão-de-Obra e Serviços de Terceiros Pessoa Jurídica;</t>
  </si>
  <si>
    <t>(-) Indenizações por Demissão e Incentivos à Demissão Voluntária</t>
  </si>
  <si>
    <t>(-) Decorrentes de Decisão Judicial</t>
  </si>
  <si>
    <t>(-) Despesas de Exercícios Anteriores</t>
  </si>
  <si>
    <t>(-) Inativos com Recursos Vinculados</t>
  </si>
  <si>
    <t>(-) Convocação Extraordinária (inciso II, § 6º, art. 57 da CF)</t>
  </si>
  <si>
    <t>R$ Milhares</t>
  </si>
  <si>
    <t>DESPESA LIQUIDADA</t>
  </si>
  <si>
    <t>SALVADOR ROQUE BATISTA JÚNIOR                                                      EVANDRO LOPES COSTA</t>
  </si>
  <si>
    <t>ATIVO</t>
  </si>
  <si>
    <t>PASSIVO</t>
  </si>
  <si>
    <t>OBRIGAÇÕES FINANCEIRAS</t>
  </si>
  <si>
    <t>Conta Movimento</t>
  </si>
  <si>
    <t>Outras Disponibilidades Financeiras</t>
  </si>
  <si>
    <t xml:space="preserve">Depósitos </t>
  </si>
  <si>
    <t>Restos a Pagar Processados</t>
  </si>
  <si>
    <t>Do Exercício</t>
  </si>
  <si>
    <t>De Exercícios Anteriores</t>
  </si>
  <si>
    <t xml:space="preserve"> INSUFICIÊNCIA ANTES DA INSCRIÇÃO EM RESTOS A</t>
  </si>
  <si>
    <t>PAGAR NÃO PROCESSADOS (I)</t>
  </si>
  <si>
    <t xml:space="preserve">SUFICIÊNCIA ANTES DA INSCRIÇÃO EM </t>
  </si>
  <si>
    <t>RESTOS A PAGAR NÃO PROCESSADOS (II)</t>
  </si>
  <si>
    <t>INSCRIÇÃO EM RESTOS A PAGAR NÃO PROCESSADOS (III)</t>
  </si>
  <si>
    <t>Regime Previdenciário</t>
  </si>
  <si>
    <t>PAGAR NÃO PROCESSADOS (V)</t>
  </si>
  <si>
    <t>RESTOS A PAGAR NÃO PROCESSADOS (VI)</t>
  </si>
  <si>
    <t>INSCRIÇÃO EM RESTOS A PAGAR NÃO PROCESSADOS DO REGIME PREVIDENCIÁRIO PRÓPRIO (VII)</t>
  </si>
  <si>
    <t>DÉFICIT</t>
  </si>
  <si>
    <t>SUPERÁVIT</t>
  </si>
  <si>
    <t>RESTOS A PAGAR</t>
  </si>
  <si>
    <t>Exercícios       Anteriores</t>
  </si>
  <si>
    <t>Suficiência antes da Inscrição em Restos a Pagar Não Processados</t>
  </si>
  <si>
    <t>DESTINAÇÃO DE RECURSOS</t>
  </si>
  <si>
    <t>Exercícios</t>
  </si>
  <si>
    <t>2002</t>
  </si>
  <si>
    <t>1999</t>
  </si>
  <si>
    <t>DESPESA COM SERVIÇOS DE TERCEIROS</t>
  </si>
  <si>
    <t>Serviços de Consultoria</t>
  </si>
  <si>
    <t>Outros Serviços de Terceiros - Pessoa Física</t>
  </si>
  <si>
    <t>Arrendamento Mercantil</t>
  </si>
  <si>
    <t>Outros Serviços de Terceiros - Pessoa Jurídica</t>
  </si>
  <si>
    <t>TOTAL DE DESPESA COM SERVIÇOS DE TERCEIROS</t>
  </si>
  <si>
    <t>RECEITA CORRENTA LÍQUIDA - RCL</t>
  </si>
  <si>
    <t>% do TOTAL DA DESPESA COM SERVIÇOS DE TERCEIROS</t>
  </si>
  <si>
    <t>sobre a RCL</t>
  </si>
  <si>
    <t>Limite</t>
  </si>
  <si>
    <t>Bancos</t>
  </si>
  <si>
    <t>SUFICIÊNCIA APÓS A INSCRIÇÃO EM RESTOS A PAGAR NÃO PROCESSADOS (IV) = (II - III)</t>
  </si>
  <si>
    <t xml:space="preserve"> DESPESA LÍQUIDA COM PESSOAL (I)</t>
  </si>
  <si>
    <t xml:space="preserve"> RECEITA CORRENTE LÍQUIDA - RCL (III)</t>
  </si>
  <si>
    <t>Despesas não Computadas (art. 19, § 1º da LRF)</t>
  </si>
  <si>
    <t xml:space="preserve"> OUTRAS DESPESAS DE  PESSOAL DECORRENTES DE CONTRATOS DE TERCEIRIZAÇÃO (art. 18, § 1º da LRF) (II) </t>
  </si>
  <si>
    <t>TOTAL DA DESPESA LÍQUIDA COM PESSOAL (I + II)</t>
  </si>
  <si>
    <t xml:space="preserve"> FIXAÇÃO OU ALTERAÇÃO DE REMUNERAÇÃO OU SUBSÍDIO POR LEI ESPECÍFICA E REVISÃO</t>
  </si>
  <si>
    <t xml:space="preserve"> GERAL ANUAL (inciso X, art. 37 da CF)</t>
  </si>
  <si>
    <t xml:space="preserve"> REVISÃO GERAL ANUAL sobre a RCL (V)</t>
  </si>
  <si>
    <t xml:space="preserve"> % da FIXAÇÃO OU ALTERAÇÃO  DE  REMUNERAÇÃO  OU  SUBSÍDIO  POR  LEI  ESPECÍFICA  E</t>
  </si>
  <si>
    <t>UNIÃO - PODER LEGISLATIVO</t>
  </si>
  <si>
    <t>ORÇAMENTOS FISCAL E DA SEGURIDADE SOCIAL</t>
  </si>
  <si>
    <t>DESPESA COM PESSOAL</t>
  </si>
  <si>
    <t xml:space="preserve">DEMONSTRATIVO DA DESPESA COM  PESSOAL </t>
  </si>
  <si>
    <t>FUNDO ROTATIVO DA CD</t>
  </si>
  <si>
    <t>Fonte: SIAFI, SIGESP e Portaria STN nº 11, de 16.01.2003.</t>
  </si>
  <si>
    <t xml:space="preserve">  Fonte: SIAFI e Portaria STN n.º 11, de 16.01.2003.</t>
  </si>
  <si>
    <t>Limite de Saque c/Vinculação de Pagamento</t>
  </si>
  <si>
    <t>Valores Diferidos</t>
  </si>
  <si>
    <t>00 - Recursos Ordinários</t>
  </si>
  <si>
    <t>DEMONSTRATIVO DOS LIMITES</t>
  </si>
  <si>
    <t>% SOBRE A RCL</t>
  </si>
  <si>
    <t>Limite Legal (incisos I, II e III, art. 20 da LRF)</t>
  </si>
  <si>
    <t>Limite Prudencial (§ único, art. 22 da LRF)</t>
  </si>
  <si>
    <t>aumento previsto no inciso X, art. 37 da CF</t>
  </si>
  <si>
    <t>Limite Permitido (art. 71 da LRF)</t>
  </si>
  <si>
    <t>DÍVIDA</t>
  </si>
  <si>
    <t>Dívida Consolidada Líquida</t>
  </si>
  <si>
    <t>Limite Definido por Resolução do Senado Federal</t>
  </si>
  <si>
    <t>GARANTIAS DE VALORES</t>
  </si>
  <si>
    <t>Total das Garantias</t>
  </si>
  <si>
    <t>OPERAÇÕES DE CRÉDITO</t>
  </si>
  <si>
    <t>Operações de  Crédito Internas e Externas</t>
  </si>
  <si>
    <t>Operações de  Crédito por Antecipação de Receita</t>
  </si>
  <si>
    <t>INSCRIÇÃO EM RESTOS</t>
  </si>
  <si>
    <t>A PAGAR</t>
  </si>
  <si>
    <t>SUFICIÊNCIA ANTES DA</t>
  </si>
  <si>
    <t>A PAGAR NÃO PROCESSADOS</t>
  </si>
  <si>
    <t>SERVIÇOS DE TERCEIROS</t>
  </si>
  <si>
    <t>Total da Despesa com Serviços de Terceiros</t>
  </si>
  <si>
    <t>Limite, Calculado com Base no Exercício de 1999, do Total da Despesa com</t>
  </si>
  <si>
    <t>Serviços de Terceiros (art. 72 da LRF)</t>
  </si>
  <si>
    <t>Limite Definido p/ Senado Federal para Op. de Crédito Internas e Externas</t>
  </si>
  <si>
    <t>Limite Definido p/ Senado Federal para Op. de Crédito por Antec. da Receita</t>
  </si>
  <si>
    <t>LRF, art. 54 - Anexo VIII</t>
  </si>
  <si>
    <t>0,43</t>
  </si>
  <si>
    <t>0,67</t>
  </si>
  <si>
    <t>0,08</t>
  </si>
  <si>
    <t>0,06</t>
  </si>
  <si>
    <t>LRF, art. 55, inciso III, alínea "a" - Anexo V</t>
  </si>
  <si>
    <t>LRF, art. 55, inciso III, alínea "b" - Anexo VI</t>
  </si>
  <si>
    <t>LRF, art. 72 - Anexo VII</t>
  </si>
  <si>
    <t xml:space="preserve"> JANEIRO/2002 A DEZEMBRO/2002</t>
  </si>
  <si>
    <t>Jan/2002 a Dez/2002</t>
  </si>
  <si>
    <t>DESPESA COM  PESSOAL</t>
  </si>
  <si>
    <t>LRF, art. 55, inciso I, alínea "a" - Anexo I</t>
  </si>
  <si>
    <t xml:space="preserve">  % do TOTAL DA DESPESA LÍQUIDA COM PESSOAL sobre a RCL (IV) = (I+II) / (III)</t>
  </si>
  <si>
    <t xml:space="preserve"> LIMITE PRUDENCIAL (§ único, art. 22 da  LRF)  -  (1,15%)</t>
  </si>
  <si>
    <t xml:space="preserve"> LIMITE LEGAL (incisos I, II e III, art. 20 da LRF)  -  (1,21%)</t>
  </si>
  <si>
    <r>
      <t>art. 37 da CF  -  (0,43%)  =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(IV) - (V) </t>
    </r>
  </si>
  <si>
    <t>Total da Despesa Líquida com Pessoal nos 12 Últimos Meses</t>
  </si>
  <si>
    <t>Total da Despesa Líquida com Pessoal nos 12 Últimos Meses, deduzido o</t>
  </si>
  <si>
    <t>Valor Apurado nos Demonstrativos Respectivos</t>
  </si>
  <si>
    <t>LIMITE PERMITIDO (art. 71 da LRF)   -   (0,67%)</t>
  </si>
  <si>
    <t>INSUFICIÊNCIA ANTES DA INSCRIÇÃO EM RESTOS A</t>
  </si>
  <si>
    <t>ATÉ O 3º QUADRIMESTRE DE 2002</t>
  </si>
  <si>
    <t>Valores a Creditar - Dep. C. Única</t>
  </si>
  <si>
    <t xml:space="preserve">53 - Contrib.  para Financ. Seguridade Social  </t>
  </si>
  <si>
    <t xml:space="preserve">TOTAL   DA   DESPESA  LÍQUIDA  COM  PESSOAL,   deduzido   o  aumento   previsto    no   inciso    X, </t>
  </si>
  <si>
    <t xml:space="preserve"> JANEIRO A DEZEMBRO/2002</t>
  </si>
  <si>
    <t xml:space="preserve">                              Secretário de Controle Interno                                                 Diretor  de Finanças, Orçamento e Contabilidade</t>
  </si>
  <si>
    <t xml:space="preserve">                       Contador CRC/DF - 9017                                                                  Contador CRC/DF - 007504/0-8</t>
  </si>
  <si>
    <t>Não Inscritos Por Insuficiência Financeira</t>
  </si>
  <si>
    <t>01 - RECURSOS TESOURO - EXERCÍCIO CORRENTE</t>
  </si>
  <si>
    <t>50 - Recursos Não-Financeiros Dir. Arrecadados</t>
  </si>
  <si>
    <t>80 - Recursos Financeiros Dir. Arrecadados</t>
  </si>
  <si>
    <t>03 - RECURSOS TESOURO - EXERCÍCIO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</si>
</sst>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&quot;R$&quot;#,##0.00_);[Red]\(&quot;R$&quot;#,##0.00\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sz val="14"/>
      <name val="Times New Roman"/>
      <family val="1"/>
    </font>
    <font>
      <sz val="13"/>
      <name val="Times New Roman"/>
      <family val="1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49" fontId="4" fillId="0" borderId="0" xfId="0" applyNumberFormat="1" applyFont="1"/>
    <xf numFmtId="4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 indent="2"/>
    </xf>
    <xf numFmtId="49" fontId="4" fillId="0" borderId="0" xfId="0" applyNumberFormat="1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>
      <alignment horizontal="justify" vertical="center"/>
    </xf>
    <xf numFmtId="49" fontId="4" fillId="0" borderId="0" xfId="0" applyNumberFormat="1" applyFont="1" applyAlignment="1">
      <alignment horizontal="left" vertical="justify" wrapText="1"/>
    </xf>
    <xf numFmtId="0" fontId="6" fillId="0" borderId="0" xfId="0" applyFont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4" xfId="0" quotePrefix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right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" fontId="4" fillId="0" borderId="1" xfId="0" quotePrefix="1" applyNumberFormat="1" applyFont="1" applyBorder="1" applyAlignment="1">
      <alignment horizontal="right" vertical="center"/>
    </xf>
    <xf numFmtId="4" fontId="4" fillId="0" borderId="4" xfId="0" quotePrefix="1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indent="3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justify"/>
    </xf>
    <xf numFmtId="4" fontId="4" fillId="0" borderId="6" xfId="0" applyNumberFormat="1" applyFont="1" applyBorder="1"/>
    <xf numFmtId="49" fontId="4" fillId="0" borderId="9" xfId="0" applyNumberFormat="1" applyFont="1" applyBorder="1" applyAlignment="1">
      <alignment vertical="justify"/>
    </xf>
    <xf numFmtId="4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justify" vertical="center"/>
    </xf>
    <xf numFmtId="49" fontId="4" fillId="0" borderId="5" xfId="0" applyNumberFormat="1" applyFont="1" applyBorder="1" applyAlignment="1">
      <alignment horizontal="left" indent="2"/>
    </xf>
    <xf numFmtId="49" fontId="4" fillId="0" borderId="5" xfId="0" applyNumberFormat="1" applyFont="1" applyBorder="1" applyAlignment="1">
      <alignment horizontal="left" indent="4"/>
    </xf>
    <xf numFmtId="49" fontId="5" fillId="0" borderId="0" xfId="0" applyNumberFormat="1" applyFont="1" applyBorder="1" applyAlignment="1">
      <alignment vertical="center"/>
    </xf>
    <xf numFmtId="10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10" fontId="4" fillId="0" borderId="12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indent="1"/>
    </xf>
    <xf numFmtId="49" fontId="4" fillId="0" borderId="17" xfId="0" applyNumberFormat="1" applyFont="1" applyBorder="1" applyAlignment="1">
      <alignment horizontal="left" indent="1"/>
    </xf>
    <xf numFmtId="49" fontId="4" fillId="0" borderId="17" xfId="0" applyNumberFormat="1" applyFont="1" applyBorder="1" applyAlignment="1">
      <alignment horizontal="left" indent="2"/>
    </xf>
    <xf numFmtId="49" fontId="4" fillId="0" borderId="5" xfId="0" applyNumberFormat="1" applyFont="1" applyBorder="1" applyAlignment="1">
      <alignment horizontal="left" indent="3"/>
    </xf>
    <xf numFmtId="0" fontId="4" fillId="0" borderId="17" xfId="0" applyFont="1" applyBorder="1" applyAlignment="1">
      <alignment horizontal="left" indent="2"/>
    </xf>
    <xf numFmtId="0" fontId="4" fillId="0" borderId="17" xfId="0" applyFont="1" applyBorder="1" applyAlignment="1"/>
    <xf numFmtId="49" fontId="5" fillId="0" borderId="5" xfId="0" applyNumberFormat="1" applyFont="1" applyBorder="1" applyAlignment="1">
      <alignment horizontal="justify" vertical="center"/>
    </xf>
    <xf numFmtId="49" fontId="5" fillId="0" borderId="17" xfId="0" applyNumberFormat="1" applyFont="1" applyBorder="1" applyAlignment="1">
      <alignment horizontal="justify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indent="1"/>
    </xf>
    <xf numFmtId="49" fontId="5" fillId="0" borderId="19" xfId="0" applyNumberFormat="1" applyFont="1" applyBorder="1" applyAlignment="1">
      <alignment horizontal="left" vertical="center" indent="1"/>
    </xf>
    <xf numFmtId="49" fontId="3" fillId="0" borderId="8" xfId="0" applyNumberFormat="1" applyFont="1" applyBorder="1" applyAlignment="1">
      <alignment horizontal="left" vertical="center" indent="1"/>
    </xf>
    <xf numFmtId="49" fontId="3" fillId="0" borderId="19" xfId="0" applyNumberFormat="1" applyFont="1" applyBorder="1" applyAlignment="1">
      <alignment horizontal="left" vertical="center" indent="1"/>
    </xf>
    <xf numFmtId="49" fontId="3" fillId="0" borderId="5" xfId="0" applyNumberFormat="1" applyFont="1" applyBorder="1" applyAlignment="1">
      <alignment horizontal="left" vertical="center" indent="1"/>
    </xf>
    <xf numFmtId="49" fontId="3" fillId="0" borderId="17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indent="1"/>
    </xf>
    <xf numFmtId="49" fontId="5" fillId="0" borderId="18" xfId="0" applyNumberFormat="1" applyFont="1" applyBorder="1" applyAlignment="1">
      <alignment horizontal="left" vertical="center" indent="1"/>
    </xf>
    <xf numFmtId="49" fontId="5" fillId="0" borderId="18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 indent="1"/>
    </xf>
    <xf numFmtId="49" fontId="3" fillId="0" borderId="20" xfId="0" applyNumberFormat="1" applyFont="1" applyBorder="1" applyAlignment="1">
      <alignment horizontal="left" vertical="center" indent="1"/>
    </xf>
    <xf numFmtId="4" fontId="4" fillId="0" borderId="16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16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left" indent="3"/>
    </xf>
    <xf numFmtId="49" fontId="5" fillId="0" borderId="8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horizontal="justify" vertical="center"/>
    </xf>
    <xf numFmtId="49" fontId="5" fillId="0" borderId="20" xfId="0" applyNumberFormat="1" applyFont="1" applyBorder="1" applyAlignment="1">
      <alignment horizontal="justify" vertical="center"/>
    </xf>
    <xf numFmtId="49" fontId="4" fillId="0" borderId="8" xfId="0" applyNumberFormat="1" applyFont="1" applyBorder="1" applyAlignment="1">
      <alignment horizontal="left" indent="1"/>
    </xf>
    <xf numFmtId="49" fontId="4" fillId="0" borderId="19" xfId="0" applyNumberFormat="1" applyFont="1" applyBorder="1" applyAlignment="1">
      <alignment horizontal="left" indent="1"/>
    </xf>
    <xf numFmtId="49" fontId="7" fillId="0" borderId="5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3" fontId="4" fillId="0" borderId="16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8" xfId="0" quotePrefix="1" applyNumberFormat="1" applyFont="1" applyBorder="1" applyAlignment="1">
      <alignment horizontal="right" vertical="center"/>
    </xf>
    <xf numFmtId="3" fontId="4" fillId="0" borderId="13" xfId="0" quotePrefix="1" applyNumberFormat="1" applyFont="1" applyBorder="1" applyAlignment="1">
      <alignment horizontal="right" vertical="center"/>
    </xf>
    <xf numFmtId="3" fontId="0" fillId="0" borderId="0" xfId="0" applyNumberFormat="1"/>
    <xf numFmtId="3" fontId="0" fillId="0" borderId="18" xfId="0" applyNumberFormat="1" applyBorder="1"/>
    <xf numFmtId="3" fontId="0" fillId="0" borderId="13" xfId="0" applyNumberFormat="1" applyBorder="1"/>
    <xf numFmtId="3" fontId="4" fillId="0" borderId="17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7" xfId="0" applyNumberFormat="1" applyFont="1" applyBorder="1"/>
    <xf numFmtId="3" fontId="4" fillId="0" borderId="23" xfId="0" quotePrefix="1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/>
    </xf>
    <xf numFmtId="3" fontId="4" fillId="0" borderId="17" xfId="0" quotePrefix="1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/>
    </xf>
    <xf numFmtId="3" fontId="4" fillId="0" borderId="12" xfId="0" quotePrefix="1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23" xfId="0" quotePrefix="1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left" vertical="center"/>
    </xf>
    <xf numFmtId="3" fontId="4" fillId="0" borderId="16" xfId="0" quotePrefix="1" applyNumberFormat="1" applyFont="1" applyBorder="1" applyAlignment="1">
      <alignment horizontal="right" vertical="center"/>
    </xf>
    <xf numFmtId="3" fontId="4" fillId="0" borderId="12" xfId="0" quotePrefix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2"/>
    </xf>
    <xf numFmtId="0" fontId="3" fillId="0" borderId="5" xfId="0" applyFont="1" applyBorder="1" applyAlignment="1">
      <alignment vertical="center"/>
    </xf>
    <xf numFmtId="3" fontId="4" fillId="0" borderId="20" xfId="0" applyNumberFormat="1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left" vertical="center" indent="1"/>
    </xf>
    <xf numFmtId="49" fontId="4" fillId="0" borderId="21" xfId="0" applyNumberFormat="1" applyFont="1" applyBorder="1" applyAlignment="1">
      <alignment horizontal="left" indent="3"/>
    </xf>
    <xf numFmtId="3" fontId="4" fillId="0" borderId="21" xfId="0" applyNumberFormat="1" applyFont="1" applyBorder="1" applyAlignment="1">
      <alignment horizontal="right"/>
    </xf>
    <xf numFmtId="3" fontId="4" fillId="0" borderId="21" xfId="0" quotePrefix="1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indent="1"/>
    </xf>
    <xf numFmtId="0" fontId="0" fillId="0" borderId="21" xfId="0" applyBorder="1"/>
    <xf numFmtId="49" fontId="4" fillId="0" borderId="5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left" vertical="center" indent="1"/>
    </xf>
    <xf numFmtId="49" fontId="4" fillId="0" borderId="7" xfId="0" applyNumberFormat="1" applyFont="1" applyBorder="1" applyAlignment="1">
      <alignment horizontal="left" vertical="center" indent="1"/>
    </xf>
    <xf numFmtId="49" fontId="4" fillId="0" borderId="15" xfId="0" applyNumberFormat="1" applyFont="1" applyBorder="1" applyAlignment="1">
      <alignment horizontal="left" indent="1"/>
    </xf>
    <xf numFmtId="49" fontId="11" fillId="0" borderId="22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3" fontId="11" fillId="0" borderId="18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indent="1"/>
    </xf>
    <xf numFmtId="3" fontId="4" fillId="0" borderId="20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left" indent="1"/>
    </xf>
    <xf numFmtId="3" fontId="4" fillId="0" borderId="21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16" xfId="0" quotePrefix="1" applyNumberFormat="1" applyFont="1" applyBorder="1" applyAlignment="1">
      <alignment horizontal="center" vertical="center"/>
    </xf>
    <xf numFmtId="49" fontId="4" fillId="0" borderId="23" xfId="0" quotePrefix="1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12" fillId="0" borderId="0" xfId="0" applyFont="1"/>
    <xf numFmtId="3" fontId="4" fillId="0" borderId="16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vertical="justify" wrapText="1" inden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left" vertical="justify" wrapText="1" indent="1"/>
    </xf>
    <xf numFmtId="49" fontId="4" fillId="0" borderId="1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5"/>
    </xf>
    <xf numFmtId="3" fontId="4" fillId="0" borderId="16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D69"/>
  <sheetViews>
    <sheetView showGridLines="0" topLeftCell="A52" zoomScale="75" zoomScaleNormal="75" workbookViewId="0">
      <selection activeCell="B61" sqref="B61"/>
    </sheetView>
  </sheetViews>
  <sheetFormatPr defaultRowHeight="12.75" x14ac:dyDescent="0.2"/>
  <cols>
    <col min="1" max="1" width="103.7109375" customWidth="1"/>
    <col min="2" max="2" width="24.42578125" customWidth="1"/>
    <col min="5" max="5" width="17.140625" customWidth="1"/>
  </cols>
  <sheetData>
    <row r="17" spans="1:2" ht="20.25" customHeight="1" x14ac:dyDescent="0.3">
      <c r="A17" s="169"/>
    </row>
    <row r="18" spans="1:2" ht="20.25" customHeight="1" x14ac:dyDescent="0.3">
      <c r="A18" s="169"/>
    </row>
    <row r="19" spans="1:2" ht="20.25" customHeight="1" x14ac:dyDescent="0.3">
      <c r="A19" s="169"/>
    </row>
    <row r="20" spans="1:2" ht="20.25" customHeight="1" x14ac:dyDescent="0.3">
      <c r="A20" s="169"/>
    </row>
    <row r="21" spans="1:2" ht="20.25" customHeight="1" x14ac:dyDescent="0.3">
      <c r="A21" s="169"/>
    </row>
    <row r="22" spans="1:2" ht="20.25" customHeight="1" x14ac:dyDescent="0.3">
      <c r="A22" s="169"/>
    </row>
    <row r="23" spans="1:2" ht="20.25" customHeight="1" x14ac:dyDescent="0.3">
      <c r="A23" s="169"/>
    </row>
    <row r="24" spans="1:2" ht="20.25" customHeight="1" x14ac:dyDescent="0.3">
      <c r="A24" s="169"/>
    </row>
    <row r="25" spans="1:2" ht="15.75" x14ac:dyDescent="0.25">
      <c r="A25" s="177"/>
      <c r="B25" s="177"/>
    </row>
    <row r="26" spans="1:2" ht="15.75" x14ac:dyDescent="0.25">
      <c r="A26" s="177"/>
      <c r="B26" s="177"/>
    </row>
    <row r="27" spans="1:2" ht="10.5" customHeight="1" x14ac:dyDescent="0.25">
      <c r="A27" s="7"/>
      <c r="B27" s="7"/>
    </row>
    <row r="28" spans="1:2" ht="15.75" customHeight="1" x14ac:dyDescent="0.25">
      <c r="A28" s="177" t="s">
        <v>99</v>
      </c>
      <c r="B28" s="177"/>
    </row>
    <row r="29" spans="1:2" ht="15.75" x14ac:dyDescent="0.25">
      <c r="A29" s="177" t="s">
        <v>0</v>
      </c>
      <c r="B29" s="177"/>
    </row>
    <row r="30" spans="1:2" ht="15.75" x14ac:dyDescent="0.2">
      <c r="A30" s="174" t="s">
        <v>1</v>
      </c>
      <c r="B30" s="174"/>
    </row>
    <row r="31" spans="1:2" ht="15.75" x14ac:dyDescent="0.25">
      <c r="A31" s="175" t="s">
        <v>102</v>
      </c>
      <c r="B31" s="175"/>
    </row>
    <row r="32" spans="1:2" ht="15.75" x14ac:dyDescent="0.25">
      <c r="A32" s="175" t="s">
        <v>100</v>
      </c>
      <c r="B32" s="175"/>
    </row>
    <row r="33" spans="1:2" ht="15.75" customHeight="1" x14ac:dyDescent="0.25">
      <c r="A33" s="175" t="s">
        <v>141</v>
      </c>
      <c r="B33" s="175"/>
    </row>
    <row r="34" spans="1:2" ht="9" customHeight="1" x14ac:dyDescent="0.25">
      <c r="A34" s="2"/>
      <c r="B34" s="2"/>
    </row>
    <row r="35" spans="1:2" ht="16.5" thickBot="1" x14ac:dyDescent="0.3">
      <c r="A35" s="2" t="s">
        <v>144</v>
      </c>
      <c r="B35" s="9" t="s">
        <v>48</v>
      </c>
    </row>
    <row r="36" spans="1:2" ht="24.95" customHeight="1" thickBot="1" x14ac:dyDescent="0.25">
      <c r="A36" s="179" t="s">
        <v>143</v>
      </c>
      <c r="B36" s="32" t="s">
        <v>49</v>
      </c>
    </row>
    <row r="37" spans="1:2" ht="24.95" customHeight="1" thickBot="1" x14ac:dyDescent="0.25">
      <c r="A37" s="180"/>
      <c r="B37" s="31" t="s">
        <v>142</v>
      </c>
    </row>
    <row r="38" spans="1:2" ht="15.75" x14ac:dyDescent="0.25">
      <c r="A38" s="33" t="s">
        <v>90</v>
      </c>
      <c r="B38" s="94">
        <v>1221858.1196699999</v>
      </c>
    </row>
    <row r="39" spans="1:2" ht="15.75" x14ac:dyDescent="0.25">
      <c r="A39" s="34" t="s">
        <v>3</v>
      </c>
      <c r="B39" s="95">
        <f>929852</f>
        <v>929852</v>
      </c>
    </row>
    <row r="40" spans="1:2" ht="15.75" x14ac:dyDescent="0.25">
      <c r="A40" s="34" t="s">
        <v>4</v>
      </c>
      <c r="B40" s="95">
        <v>452153.83302999998</v>
      </c>
    </row>
    <row r="41" spans="1:2" ht="15.75" x14ac:dyDescent="0.25">
      <c r="A41" s="34" t="s">
        <v>92</v>
      </c>
      <c r="B41" s="95">
        <f>SUM(B42:B46)</f>
        <v>160147.69349000001</v>
      </c>
    </row>
    <row r="42" spans="1:2" ht="15.75" x14ac:dyDescent="0.25">
      <c r="A42" s="35" t="s">
        <v>43</v>
      </c>
      <c r="B42" s="95">
        <v>10000.68569</v>
      </c>
    </row>
    <row r="43" spans="1:2" ht="15.75" x14ac:dyDescent="0.25">
      <c r="A43" s="35" t="s">
        <v>44</v>
      </c>
      <c r="B43" s="95">
        <v>0</v>
      </c>
    </row>
    <row r="44" spans="1:2" ht="15.75" x14ac:dyDescent="0.25">
      <c r="A44" s="35" t="s">
        <v>45</v>
      </c>
      <c r="B44" s="95">
        <f>98499</f>
        <v>98499</v>
      </c>
    </row>
    <row r="45" spans="1:2" ht="15.75" x14ac:dyDescent="0.25">
      <c r="A45" s="35" t="s">
        <v>46</v>
      </c>
      <c r="B45" s="95">
        <v>51647.427000000003</v>
      </c>
    </row>
    <row r="46" spans="1:2" ht="15.75" x14ac:dyDescent="0.25">
      <c r="A46" s="35" t="s">
        <v>47</v>
      </c>
      <c r="B46" s="95">
        <v>0.58079999999999998</v>
      </c>
    </row>
    <row r="47" spans="1:2" ht="15.75" x14ac:dyDescent="0.25">
      <c r="A47" s="34"/>
      <c r="B47" s="95"/>
    </row>
    <row r="48" spans="1:2" ht="16.5" thickBot="1" x14ac:dyDescent="0.3">
      <c r="A48" s="44" t="s">
        <v>93</v>
      </c>
      <c r="B48" s="95">
        <f>3845</f>
        <v>3845</v>
      </c>
    </row>
    <row r="49" spans="1:2" ht="39.950000000000003" customHeight="1" thickBot="1" x14ac:dyDescent="0.25">
      <c r="A49" s="38" t="s">
        <v>94</v>
      </c>
      <c r="B49" s="96">
        <f>B38+B48</f>
        <v>1225703.1196699999</v>
      </c>
    </row>
    <row r="50" spans="1:2" ht="39.950000000000003" customHeight="1" thickBot="1" x14ac:dyDescent="0.25">
      <c r="A50" s="38" t="s">
        <v>91</v>
      </c>
      <c r="B50" s="96">
        <v>201927320</v>
      </c>
    </row>
    <row r="51" spans="1:2" ht="39.950000000000003" customHeight="1" thickBot="1" x14ac:dyDescent="0.25">
      <c r="A51" s="38" t="s">
        <v>145</v>
      </c>
      <c r="B51" s="37">
        <f>B49/B50</f>
        <v>6.0700212317481355E-3</v>
      </c>
    </row>
    <row r="52" spans="1:2" ht="39.950000000000003" customHeight="1" thickBot="1" x14ac:dyDescent="0.25">
      <c r="A52" s="38" t="s">
        <v>147</v>
      </c>
      <c r="B52" s="96">
        <f>B50*(1.21/100)</f>
        <v>2443320.5720000002</v>
      </c>
    </row>
    <row r="53" spans="1:2" ht="39.950000000000003" customHeight="1" thickBot="1" x14ac:dyDescent="0.25">
      <c r="A53" s="38" t="s">
        <v>146</v>
      </c>
      <c r="B53" s="96">
        <f>B50*(1.15/100)</f>
        <v>2322164.1800000002</v>
      </c>
    </row>
    <row r="54" spans="1:2" ht="21.95" customHeight="1" thickBot="1" x14ac:dyDescent="0.25">
      <c r="A54" s="36"/>
      <c r="B54" s="97"/>
    </row>
    <row r="55" spans="1:2" ht="20.100000000000001" customHeight="1" x14ac:dyDescent="0.2">
      <c r="A55" s="40" t="s">
        <v>95</v>
      </c>
      <c r="B55" s="98"/>
    </row>
    <row r="56" spans="1:2" ht="20.100000000000001" customHeight="1" thickBot="1" x14ac:dyDescent="0.25">
      <c r="A56" s="90" t="s">
        <v>96</v>
      </c>
      <c r="B56" s="99">
        <v>354696.64899999998</v>
      </c>
    </row>
    <row r="57" spans="1:2" ht="20.100000000000001" customHeight="1" x14ac:dyDescent="0.2">
      <c r="A57" s="40" t="s">
        <v>98</v>
      </c>
      <c r="B57" s="42"/>
    </row>
    <row r="58" spans="1:2" ht="20.100000000000001" customHeight="1" thickBot="1" x14ac:dyDescent="0.25">
      <c r="A58" s="39" t="s">
        <v>97</v>
      </c>
      <c r="B58" s="41">
        <f>B56/B50</f>
        <v>1.7565560172838424E-3</v>
      </c>
    </row>
    <row r="59" spans="1:2" ht="20.100000000000001" customHeight="1" x14ac:dyDescent="0.2">
      <c r="A59" s="40" t="s">
        <v>157</v>
      </c>
      <c r="B59" s="42"/>
    </row>
    <row r="60" spans="1:2" ht="20.100000000000001" customHeight="1" thickBot="1" x14ac:dyDescent="0.25">
      <c r="A60" s="39" t="s">
        <v>148</v>
      </c>
      <c r="B60" s="99">
        <f>871006</f>
        <v>871006</v>
      </c>
    </row>
    <row r="61" spans="1:2" ht="39.950000000000003" customHeight="1" thickBot="1" x14ac:dyDescent="0.25">
      <c r="A61" s="38" t="s">
        <v>152</v>
      </c>
      <c r="B61" s="96">
        <f>B50*(0.67/100)</f>
        <v>1352913.044</v>
      </c>
    </row>
    <row r="62" spans="1:2" ht="15.95" customHeight="1" x14ac:dyDescent="0.2">
      <c r="A62" s="173" t="s">
        <v>104</v>
      </c>
      <c r="B62" s="178"/>
    </row>
    <row r="63" spans="1:2" ht="39.950000000000003" customHeight="1" x14ac:dyDescent="0.25">
      <c r="A63" s="7"/>
      <c r="B63" s="7"/>
    </row>
    <row r="64" spans="1:2" ht="15.75" x14ac:dyDescent="0.25">
      <c r="A64" s="177" t="s">
        <v>12</v>
      </c>
      <c r="B64" s="177"/>
    </row>
    <row r="65" spans="1:4" ht="15" customHeight="1" x14ac:dyDescent="0.25">
      <c r="A65" s="177" t="s">
        <v>7</v>
      </c>
      <c r="B65" s="177"/>
    </row>
    <row r="66" spans="1:4" ht="24.95" customHeight="1" x14ac:dyDescent="0.25">
      <c r="A66" s="7"/>
      <c r="B66" s="7"/>
    </row>
    <row r="67" spans="1:4" ht="15.75" x14ac:dyDescent="0.2">
      <c r="A67" s="181" t="s">
        <v>50</v>
      </c>
      <c r="B67" s="181"/>
      <c r="C67" s="43"/>
      <c r="D67" s="43"/>
    </row>
    <row r="68" spans="1:4" ht="13.5" customHeight="1" x14ac:dyDescent="0.2">
      <c r="A68" s="181" t="s">
        <v>159</v>
      </c>
      <c r="B68" s="181"/>
    </row>
    <row r="69" spans="1:4" ht="15.75" x14ac:dyDescent="0.2">
      <c r="A69" s="181" t="s">
        <v>160</v>
      </c>
      <c r="B69" s="181"/>
    </row>
  </sheetData>
  <mergeCells count="15">
    <mergeCell ref="A32:B32"/>
    <mergeCell ref="A67:B67"/>
    <mergeCell ref="A68:B68"/>
    <mergeCell ref="A69:B69"/>
    <mergeCell ref="A65:B65"/>
    <mergeCell ref="A25:B25"/>
    <mergeCell ref="A64:B64"/>
    <mergeCell ref="A26:B26"/>
    <mergeCell ref="A29:B29"/>
    <mergeCell ref="A30:B30"/>
    <mergeCell ref="A62:B62"/>
    <mergeCell ref="A31:B31"/>
    <mergeCell ref="A33:B33"/>
    <mergeCell ref="A36:A37"/>
    <mergeCell ref="A28:B28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70" orientation="portrait" horizontalDpi="30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31" zoomScale="75" workbookViewId="0">
      <selection activeCell="A58" sqref="A58:D58"/>
    </sheetView>
  </sheetViews>
  <sheetFormatPr defaultRowHeight="12.75" x14ac:dyDescent="0.2"/>
  <cols>
    <col min="1" max="1" width="48.7109375" customWidth="1"/>
    <col min="2" max="2" width="24" customWidth="1"/>
    <col min="3" max="3" width="40.7109375" customWidth="1"/>
    <col min="4" max="4" width="24" customWidth="1"/>
  </cols>
  <sheetData>
    <row r="1" spans="1:5" ht="22.5" customHeight="1" x14ac:dyDescent="0.3">
      <c r="A1" s="169"/>
    </row>
    <row r="2" spans="1:5" ht="22.5" customHeight="1" x14ac:dyDescent="0.3">
      <c r="A2" s="169"/>
    </row>
    <row r="3" spans="1:5" ht="22.5" customHeight="1" x14ac:dyDescent="0.3">
      <c r="A3" s="169"/>
    </row>
    <row r="4" spans="1:5" ht="22.5" customHeight="1" x14ac:dyDescent="0.3">
      <c r="A4" s="169"/>
    </row>
    <row r="5" spans="1:5" ht="22.5" customHeight="1" x14ac:dyDescent="0.3">
      <c r="A5" s="169"/>
    </row>
    <row r="6" spans="1:5" ht="15.75" x14ac:dyDescent="0.25">
      <c r="A6" s="177"/>
      <c r="B6" s="177"/>
      <c r="C6" s="177"/>
      <c r="D6" s="177"/>
    </row>
    <row r="7" spans="1:5" ht="15.75" x14ac:dyDescent="0.25">
      <c r="A7" s="177"/>
      <c r="B7" s="177"/>
      <c r="C7" s="177"/>
      <c r="D7" s="177"/>
      <c r="E7" s="14"/>
    </row>
    <row r="8" spans="1:5" ht="10.5" customHeight="1" x14ac:dyDescent="0.25">
      <c r="A8" s="7"/>
      <c r="B8" s="7"/>
      <c r="C8" s="7"/>
      <c r="D8" s="7"/>
    </row>
    <row r="9" spans="1:5" ht="15.75" customHeight="1" x14ac:dyDescent="0.25">
      <c r="A9" s="177" t="s">
        <v>99</v>
      </c>
      <c r="B9" s="177"/>
      <c r="C9" s="177"/>
      <c r="D9" s="177"/>
    </row>
    <row r="10" spans="1:5" ht="15.75" customHeight="1" x14ac:dyDescent="0.25">
      <c r="A10" s="177" t="s">
        <v>0</v>
      </c>
      <c r="B10" s="177"/>
      <c r="C10" s="177"/>
      <c r="D10" s="177"/>
    </row>
    <row r="11" spans="1:5" ht="15.75" x14ac:dyDescent="0.2">
      <c r="A11" s="174" t="s">
        <v>1</v>
      </c>
      <c r="B11" s="174"/>
      <c r="C11" s="174"/>
      <c r="D11" s="174"/>
    </row>
    <row r="12" spans="1:5" ht="15.75" x14ac:dyDescent="0.25">
      <c r="A12" s="175" t="s">
        <v>15</v>
      </c>
      <c r="B12" s="175"/>
      <c r="C12" s="175"/>
      <c r="D12" s="175"/>
    </row>
    <row r="13" spans="1:5" ht="15.75" x14ac:dyDescent="0.25">
      <c r="A13" s="175" t="s">
        <v>16</v>
      </c>
      <c r="B13" s="175"/>
      <c r="C13" s="175"/>
      <c r="D13" s="175"/>
    </row>
    <row r="14" spans="1:5" ht="15.75" customHeight="1" x14ac:dyDescent="0.25">
      <c r="A14" s="175" t="s">
        <v>141</v>
      </c>
      <c r="B14" s="175"/>
      <c r="C14" s="175"/>
      <c r="D14" s="175"/>
    </row>
    <row r="15" spans="1:5" ht="9" customHeight="1" x14ac:dyDescent="0.25">
      <c r="A15" s="2"/>
      <c r="B15" s="2"/>
      <c r="C15" s="2"/>
      <c r="D15" s="2"/>
    </row>
    <row r="16" spans="1:5" ht="16.5" thickBot="1" x14ac:dyDescent="0.3">
      <c r="A16" s="2" t="s">
        <v>138</v>
      </c>
      <c r="B16" s="7"/>
      <c r="C16" s="7"/>
      <c r="D16" s="17" t="s">
        <v>48</v>
      </c>
    </row>
    <row r="17" spans="1:4" ht="33" customHeight="1" thickBot="1" x14ac:dyDescent="0.25">
      <c r="A17" s="55" t="s">
        <v>51</v>
      </c>
      <c r="B17" s="56" t="s">
        <v>18</v>
      </c>
      <c r="C17" s="56" t="s">
        <v>52</v>
      </c>
      <c r="D17" s="57" t="s">
        <v>18</v>
      </c>
    </row>
    <row r="18" spans="1:4" ht="15.75" x14ac:dyDescent="0.25">
      <c r="A18" s="53" t="s">
        <v>19</v>
      </c>
      <c r="B18" s="110">
        <v>119192</v>
      </c>
      <c r="C18" s="54" t="s">
        <v>53</v>
      </c>
      <c r="D18" s="109">
        <v>29293</v>
      </c>
    </row>
    <row r="19" spans="1:4" ht="15.75" x14ac:dyDescent="0.25">
      <c r="A19" s="47" t="s">
        <v>20</v>
      </c>
      <c r="B19" s="110">
        <v>119042</v>
      </c>
      <c r="C19" s="48" t="s">
        <v>56</v>
      </c>
      <c r="D19" s="109">
        <v>926</v>
      </c>
    </row>
    <row r="20" spans="1:4" ht="15.75" x14ac:dyDescent="0.25">
      <c r="A20" s="34" t="s">
        <v>21</v>
      </c>
      <c r="B20" s="110">
        <v>0</v>
      </c>
      <c r="C20" s="48" t="s">
        <v>57</v>
      </c>
      <c r="D20" s="109">
        <v>1295</v>
      </c>
    </row>
    <row r="21" spans="1:4" ht="15.75" x14ac:dyDescent="0.25">
      <c r="A21" s="34" t="s">
        <v>88</v>
      </c>
      <c r="B21" s="110">
        <v>311</v>
      </c>
      <c r="C21" s="49" t="s">
        <v>58</v>
      </c>
      <c r="D21" s="109">
        <v>1193</v>
      </c>
    </row>
    <row r="22" spans="1:4" ht="15.75" x14ac:dyDescent="0.25">
      <c r="A22" s="50" t="s">
        <v>54</v>
      </c>
      <c r="B22" s="110">
        <v>0</v>
      </c>
      <c r="C22" s="51" t="s">
        <v>59</v>
      </c>
      <c r="D22" s="109">
        <v>102</v>
      </c>
    </row>
    <row r="23" spans="1:4" ht="15.75" x14ac:dyDescent="0.25">
      <c r="A23" s="50" t="s">
        <v>23</v>
      </c>
      <c r="B23" s="110">
        <v>311</v>
      </c>
      <c r="C23" s="48" t="s">
        <v>22</v>
      </c>
      <c r="D23" s="109">
        <v>27072</v>
      </c>
    </row>
    <row r="24" spans="1:4" ht="15.75" x14ac:dyDescent="0.25">
      <c r="A24" s="50" t="s">
        <v>24</v>
      </c>
      <c r="B24" s="110">
        <v>0</v>
      </c>
      <c r="C24" s="51" t="s">
        <v>107</v>
      </c>
      <c r="D24" s="109">
        <v>27072</v>
      </c>
    </row>
    <row r="25" spans="1:4" ht="15.75" x14ac:dyDescent="0.25">
      <c r="A25" s="34" t="s">
        <v>55</v>
      </c>
      <c r="B25" s="110">
        <v>118881</v>
      </c>
      <c r="C25" s="52"/>
      <c r="D25" s="117"/>
    </row>
    <row r="26" spans="1:4" ht="15.75" x14ac:dyDescent="0.25">
      <c r="A26" s="50" t="s">
        <v>106</v>
      </c>
      <c r="B26" s="110">
        <v>118731</v>
      </c>
      <c r="C26" s="52"/>
      <c r="D26" s="117"/>
    </row>
    <row r="27" spans="1:4" ht="15.75" x14ac:dyDescent="0.25">
      <c r="A27" s="50" t="s">
        <v>155</v>
      </c>
      <c r="B27" s="110">
        <v>150</v>
      </c>
      <c r="C27" s="52"/>
      <c r="D27" s="117"/>
    </row>
    <row r="28" spans="1:4" ht="9.75" customHeight="1" thickBot="1" x14ac:dyDescent="0.3">
      <c r="A28" s="50"/>
      <c r="B28" s="110"/>
      <c r="C28" s="52"/>
      <c r="D28" s="117"/>
    </row>
    <row r="29" spans="1:4" ht="20.100000000000001" customHeight="1" thickBot="1" x14ac:dyDescent="0.25">
      <c r="A29" s="64" t="s">
        <v>25</v>
      </c>
      <c r="B29" s="100">
        <f>B18</f>
        <v>119192</v>
      </c>
      <c r="C29" s="65" t="s">
        <v>25</v>
      </c>
      <c r="D29" s="96">
        <f>D18</f>
        <v>29293</v>
      </c>
    </row>
    <row r="30" spans="1:4" ht="15.75" x14ac:dyDescent="0.2">
      <c r="A30" s="62" t="s">
        <v>60</v>
      </c>
      <c r="B30" s="106"/>
      <c r="C30" s="63" t="s">
        <v>62</v>
      </c>
      <c r="D30" s="118"/>
    </row>
    <row r="31" spans="1:4" ht="16.5" thickBot="1" x14ac:dyDescent="0.25">
      <c r="A31" s="60" t="s">
        <v>61</v>
      </c>
      <c r="B31" s="107">
        <v>0</v>
      </c>
      <c r="C31" s="61" t="s">
        <v>63</v>
      </c>
      <c r="D31" s="99">
        <v>89899</v>
      </c>
    </row>
    <row r="32" spans="1:4" ht="20.100000000000001" customHeight="1" thickBot="1" x14ac:dyDescent="0.25">
      <c r="A32" s="58" t="s">
        <v>32</v>
      </c>
      <c r="B32" s="107">
        <v>119192</v>
      </c>
      <c r="C32" s="59" t="s">
        <v>32</v>
      </c>
      <c r="D32" s="99">
        <v>119192</v>
      </c>
    </row>
    <row r="33" spans="1:5" ht="20.100000000000001" customHeight="1" thickBot="1" x14ac:dyDescent="0.25">
      <c r="A33" s="182" t="s">
        <v>64</v>
      </c>
      <c r="B33" s="182"/>
      <c r="C33" s="182"/>
      <c r="D33" s="96">
        <v>53714</v>
      </c>
    </row>
    <row r="34" spans="1:5" ht="20.100000000000001" customHeight="1" thickBot="1" x14ac:dyDescent="0.25">
      <c r="A34" s="183" t="s">
        <v>89</v>
      </c>
      <c r="B34" s="183"/>
      <c r="C34" s="184"/>
      <c r="D34" s="96">
        <v>36185</v>
      </c>
    </row>
    <row r="35" spans="1:5" ht="20.100000000000001" customHeight="1" thickBot="1" x14ac:dyDescent="0.25">
      <c r="A35" s="45"/>
      <c r="B35" s="45"/>
      <c r="C35" s="45"/>
      <c r="D35" s="46"/>
    </row>
    <row r="36" spans="1:5" ht="33" customHeight="1" thickBot="1" x14ac:dyDescent="0.25">
      <c r="A36" s="55" t="s">
        <v>51</v>
      </c>
      <c r="B36" s="56" t="s">
        <v>18</v>
      </c>
      <c r="C36" s="56" t="s">
        <v>52</v>
      </c>
      <c r="D36" s="57" t="s">
        <v>18</v>
      </c>
    </row>
    <row r="37" spans="1:5" ht="20.100000000000001" customHeight="1" x14ac:dyDescent="0.25">
      <c r="A37" s="86" t="s">
        <v>19</v>
      </c>
      <c r="B37" s="119">
        <v>0</v>
      </c>
      <c r="C37" s="87" t="s">
        <v>53</v>
      </c>
      <c r="D37" s="121">
        <v>0</v>
      </c>
    </row>
    <row r="38" spans="1:5" ht="20.100000000000001" customHeight="1" thickBot="1" x14ac:dyDescent="0.3">
      <c r="A38" s="88" t="s">
        <v>65</v>
      </c>
      <c r="B38" s="112">
        <v>0</v>
      </c>
      <c r="C38" s="89" t="s">
        <v>65</v>
      </c>
      <c r="D38" s="122">
        <v>0</v>
      </c>
    </row>
    <row r="39" spans="1:5" ht="15.75" customHeight="1" x14ac:dyDescent="0.2">
      <c r="A39" s="68" t="s">
        <v>153</v>
      </c>
      <c r="B39" s="120"/>
      <c r="C39" s="69" t="s">
        <v>62</v>
      </c>
      <c r="D39" s="70"/>
    </row>
    <row r="40" spans="1:5" ht="15.75" customHeight="1" thickBot="1" x14ac:dyDescent="0.3">
      <c r="A40" s="60" t="s">
        <v>66</v>
      </c>
      <c r="B40" s="112">
        <v>0</v>
      </c>
      <c r="C40" s="61" t="s">
        <v>67</v>
      </c>
      <c r="D40" s="99">
        <v>0</v>
      </c>
    </row>
    <row r="41" spans="1:5" ht="20.100000000000001" customHeight="1" thickBot="1" x14ac:dyDescent="0.3">
      <c r="A41" s="67" t="s">
        <v>32</v>
      </c>
      <c r="B41" s="112">
        <v>0</v>
      </c>
      <c r="C41" s="66" t="s">
        <v>32</v>
      </c>
      <c r="D41" s="96">
        <v>0</v>
      </c>
    </row>
    <row r="42" spans="1:5" ht="20.100000000000001" customHeight="1" thickBot="1" x14ac:dyDescent="0.25">
      <c r="A42" s="183" t="s">
        <v>68</v>
      </c>
      <c r="B42" s="183"/>
      <c r="C42" s="184"/>
      <c r="D42" s="96">
        <v>0</v>
      </c>
    </row>
    <row r="43" spans="1:5" ht="20.100000000000001" customHeight="1" thickBot="1" x14ac:dyDescent="0.25">
      <c r="A43" s="45"/>
      <c r="B43" s="45"/>
      <c r="C43" s="45"/>
      <c r="D43" s="46"/>
    </row>
    <row r="44" spans="1:5" ht="20.100000000000001" customHeight="1" thickBot="1" x14ac:dyDescent="0.3">
      <c r="A44" s="67" t="s">
        <v>69</v>
      </c>
      <c r="B44" s="114">
        <v>0</v>
      </c>
      <c r="C44" s="66" t="s">
        <v>70</v>
      </c>
      <c r="D44" s="96">
        <v>36185</v>
      </c>
    </row>
    <row r="45" spans="1:5" ht="15.95" customHeight="1" x14ac:dyDescent="0.25">
      <c r="A45" s="24" t="s">
        <v>26</v>
      </c>
      <c r="B45" s="11"/>
      <c r="C45" s="11"/>
      <c r="D45" s="11"/>
    </row>
    <row r="46" spans="1:5" ht="39.950000000000003" customHeight="1" x14ac:dyDescent="0.25">
      <c r="A46" s="7"/>
      <c r="B46" s="7"/>
      <c r="C46" s="7"/>
      <c r="D46" s="7"/>
      <c r="E46" s="7"/>
    </row>
    <row r="47" spans="1:5" ht="22.5" customHeight="1" x14ac:dyDescent="0.25">
      <c r="A47" s="177" t="s">
        <v>12</v>
      </c>
      <c r="B47" s="177"/>
      <c r="C47" s="177"/>
      <c r="D47" s="177"/>
      <c r="E47" s="177"/>
    </row>
    <row r="48" spans="1:5" ht="15" customHeight="1" x14ac:dyDescent="0.25">
      <c r="A48" s="177" t="s">
        <v>7</v>
      </c>
      <c r="B48" s="177"/>
      <c r="C48" s="177"/>
      <c r="D48" s="177"/>
      <c r="E48" s="177"/>
    </row>
    <row r="49" spans="1:5" ht="24.95" customHeight="1" x14ac:dyDescent="0.25">
      <c r="A49" s="7"/>
      <c r="B49" s="7"/>
      <c r="C49" s="7"/>
      <c r="D49" s="7"/>
      <c r="E49" s="7"/>
    </row>
    <row r="50" spans="1:5" ht="15.75" x14ac:dyDescent="0.2">
      <c r="A50" s="13" t="s">
        <v>10</v>
      </c>
      <c r="B50" s="181" t="s">
        <v>11</v>
      </c>
      <c r="C50" s="181"/>
      <c r="D50" s="181"/>
      <c r="E50" s="181"/>
    </row>
    <row r="51" spans="1:5" ht="13.5" customHeight="1" x14ac:dyDescent="0.2">
      <c r="A51" s="13" t="s">
        <v>9</v>
      </c>
      <c r="B51" s="181" t="s">
        <v>8</v>
      </c>
      <c r="C51" s="181"/>
      <c r="D51" s="181"/>
      <c r="E51" s="181"/>
    </row>
    <row r="52" spans="1:5" ht="15.75" x14ac:dyDescent="0.2">
      <c r="A52" s="13" t="s">
        <v>14</v>
      </c>
      <c r="B52" s="181" t="s">
        <v>13</v>
      </c>
      <c r="C52" s="181"/>
      <c r="D52" s="181"/>
      <c r="E52" s="181"/>
    </row>
    <row r="54" spans="1:5" ht="15.75" customHeight="1" x14ac:dyDescent="0.2">
      <c r="A54" s="1"/>
      <c r="B54" s="1"/>
      <c r="C54" s="1"/>
      <c r="D54" s="1"/>
    </row>
    <row r="55" spans="1:5" ht="18" x14ac:dyDescent="0.25">
      <c r="A55" s="186"/>
      <c r="B55" s="186"/>
      <c r="C55" s="186"/>
      <c r="D55" s="186"/>
    </row>
    <row r="56" spans="1:5" ht="18" x14ac:dyDescent="0.25">
      <c r="A56" s="12"/>
      <c r="B56" s="1"/>
      <c r="C56" s="1"/>
      <c r="D56" s="1"/>
    </row>
    <row r="57" spans="1:5" ht="18" x14ac:dyDescent="0.25">
      <c r="A57" s="185"/>
      <c r="B57" s="185"/>
      <c r="C57" s="185"/>
      <c r="D57" s="185"/>
    </row>
    <row r="58" spans="1:5" ht="18" x14ac:dyDescent="0.25">
      <c r="A58" s="185"/>
      <c r="B58" s="185"/>
      <c r="C58" s="185"/>
      <c r="D58" s="185"/>
    </row>
  </sheetData>
  <mergeCells count="19">
    <mergeCell ref="A58:D58"/>
    <mergeCell ref="A55:D55"/>
    <mergeCell ref="B50:E50"/>
    <mergeCell ref="B51:E51"/>
    <mergeCell ref="B52:E52"/>
    <mergeCell ref="A6:D6"/>
    <mergeCell ref="A10:D10"/>
    <mergeCell ref="A12:D12"/>
    <mergeCell ref="A7:D7"/>
    <mergeCell ref="A9:D9"/>
    <mergeCell ref="A57:D57"/>
    <mergeCell ref="A13:D13"/>
    <mergeCell ref="A47:E47"/>
    <mergeCell ref="A11:D11"/>
    <mergeCell ref="A48:E48"/>
    <mergeCell ref="A33:C33"/>
    <mergeCell ref="A34:C34"/>
    <mergeCell ref="A42:C42"/>
    <mergeCell ref="A14:D14"/>
  </mergeCells>
  <printOptions horizontalCentered="1"/>
  <pageMargins left="0.78740157480314965" right="0.19685039370078741" top="0.82677165354330717" bottom="0.31496062992125984" header="0.51181102362204722" footer="0.51181102362204722"/>
  <pageSetup paperSize="9" scale="65" orientation="portrait" horizontalDpi="30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6" zoomScale="75" workbookViewId="0">
      <selection activeCell="F28" sqref="F28:F30"/>
    </sheetView>
  </sheetViews>
  <sheetFormatPr defaultRowHeight="12.75" x14ac:dyDescent="0.2"/>
  <cols>
    <col min="1" max="1" width="43.7109375" customWidth="1"/>
    <col min="2" max="6" width="20.7109375" customWidth="1"/>
  </cols>
  <sheetData>
    <row r="1" spans="1:6" ht="22.5" customHeight="1" x14ac:dyDescent="0.3">
      <c r="A1" s="169"/>
    </row>
    <row r="2" spans="1:6" ht="22.5" customHeight="1" x14ac:dyDescent="0.3">
      <c r="A2" s="169"/>
    </row>
    <row r="3" spans="1:6" ht="22.5" customHeight="1" x14ac:dyDescent="0.3">
      <c r="A3" s="169"/>
    </row>
    <row r="4" spans="1:6" ht="22.5" customHeight="1" x14ac:dyDescent="0.3">
      <c r="A4" s="169"/>
    </row>
    <row r="5" spans="1:6" ht="22.5" customHeight="1" x14ac:dyDescent="0.3">
      <c r="A5" s="169"/>
    </row>
    <row r="6" spans="1:6" ht="22.5" customHeight="1" x14ac:dyDescent="0.3">
      <c r="A6" s="169"/>
    </row>
    <row r="7" spans="1:6" ht="15.75" x14ac:dyDescent="0.25">
      <c r="A7" s="177"/>
      <c r="B7" s="177"/>
      <c r="C7" s="177"/>
      <c r="D7" s="177"/>
      <c r="E7" s="177"/>
      <c r="F7" s="177"/>
    </row>
    <row r="8" spans="1:6" ht="15.75" x14ac:dyDescent="0.25">
      <c r="A8" s="177"/>
      <c r="B8" s="177"/>
      <c r="C8" s="177"/>
      <c r="D8" s="177"/>
      <c r="E8" s="177"/>
      <c r="F8" s="177"/>
    </row>
    <row r="9" spans="1:6" ht="15.75" x14ac:dyDescent="0.25">
      <c r="A9" s="176"/>
      <c r="B9" s="176"/>
      <c r="C9" s="176"/>
      <c r="D9" s="176"/>
      <c r="E9" s="176"/>
      <c r="F9" s="176"/>
    </row>
    <row r="10" spans="1:6" ht="15.75" x14ac:dyDescent="0.25">
      <c r="A10" s="177" t="s">
        <v>99</v>
      </c>
      <c r="B10" s="177"/>
      <c r="C10" s="177"/>
      <c r="D10" s="177"/>
      <c r="E10" s="177"/>
      <c r="F10" s="177"/>
    </row>
    <row r="11" spans="1:6" ht="15.75" x14ac:dyDescent="0.25">
      <c r="A11" s="177" t="s">
        <v>0</v>
      </c>
      <c r="B11" s="177"/>
      <c r="C11" s="177"/>
      <c r="D11" s="177"/>
      <c r="E11" s="177"/>
      <c r="F11" s="177"/>
    </row>
    <row r="12" spans="1:6" ht="15.75" customHeight="1" x14ac:dyDescent="0.2">
      <c r="A12" s="174" t="s">
        <v>1</v>
      </c>
      <c r="B12" s="174"/>
      <c r="C12" s="174"/>
      <c r="D12" s="174"/>
      <c r="E12" s="174"/>
      <c r="F12" s="174"/>
    </row>
    <row r="13" spans="1:6" ht="15.75" customHeight="1" x14ac:dyDescent="0.25">
      <c r="A13" s="175" t="s">
        <v>27</v>
      </c>
      <c r="B13" s="175"/>
      <c r="C13" s="175"/>
      <c r="D13" s="175"/>
      <c r="E13" s="175"/>
      <c r="F13" s="175"/>
    </row>
    <row r="14" spans="1:6" ht="15.75" customHeight="1" x14ac:dyDescent="0.25">
      <c r="A14" s="175" t="s">
        <v>16</v>
      </c>
      <c r="B14" s="175"/>
      <c r="C14" s="175"/>
      <c r="D14" s="175"/>
      <c r="E14" s="175"/>
      <c r="F14" s="175"/>
    </row>
    <row r="15" spans="1:6" ht="15.75" customHeight="1" x14ac:dyDescent="0.25">
      <c r="A15" s="175" t="s">
        <v>158</v>
      </c>
      <c r="B15" s="175"/>
      <c r="C15" s="175"/>
      <c r="D15" s="175"/>
      <c r="E15" s="175"/>
      <c r="F15" s="175"/>
    </row>
    <row r="16" spans="1:6" ht="9" customHeight="1" x14ac:dyDescent="0.25">
      <c r="B16" s="2"/>
      <c r="C16" s="2"/>
      <c r="D16" s="2"/>
      <c r="E16" s="5"/>
      <c r="F16" s="2"/>
    </row>
    <row r="17" spans="1:10" ht="16.5" thickBot="1" x14ac:dyDescent="0.3">
      <c r="A17" s="2" t="s">
        <v>139</v>
      </c>
      <c r="B17" s="2"/>
      <c r="C17" s="7"/>
      <c r="D17" s="7"/>
      <c r="E17" s="8"/>
      <c r="F17" s="17" t="s">
        <v>48</v>
      </c>
    </row>
    <row r="18" spans="1:10" ht="20.100000000000001" customHeight="1" thickBot="1" x14ac:dyDescent="0.35">
      <c r="A18" s="195" t="s">
        <v>28</v>
      </c>
      <c r="B18" s="199" t="s">
        <v>71</v>
      </c>
      <c r="C18" s="199"/>
      <c r="D18" s="199"/>
      <c r="E18" s="199"/>
      <c r="F18" s="200"/>
    </row>
    <row r="19" spans="1:10" ht="23.1" customHeight="1" thickBot="1" x14ac:dyDescent="0.3">
      <c r="A19" s="198"/>
      <c r="B19" s="201" t="s">
        <v>29</v>
      </c>
      <c r="C19" s="201"/>
      <c r="D19" s="201"/>
      <c r="E19" s="202" t="s">
        <v>73</v>
      </c>
      <c r="F19" s="192" t="s">
        <v>161</v>
      </c>
      <c r="J19" s="6"/>
    </row>
    <row r="20" spans="1:10" ht="33" customHeight="1" thickBot="1" x14ac:dyDescent="0.25">
      <c r="A20" s="198"/>
      <c r="B20" s="194" t="s">
        <v>30</v>
      </c>
      <c r="C20" s="194"/>
      <c r="D20" s="73" t="s">
        <v>31</v>
      </c>
      <c r="E20" s="202"/>
      <c r="F20" s="192"/>
    </row>
    <row r="21" spans="1:10" ht="33" customHeight="1" thickBot="1" x14ac:dyDescent="0.25">
      <c r="A21" s="196"/>
      <c r="B21" s="72" t="s">
        <v>72</v>
      </c>
      <c r="C21" s="72" t="s">
        <v>58</v>
      </c>
      <c r="D21" s="72" t="s">
        <v>58</v>
      </c>
      <c r="E21" s="203"/>
      <c r="F21" s="193"/>
    </row>
    <row r="22" spans="1:10" ht="39.950000000000003" customHeight="1" thickBot="1" x14ac:dyDescent="0.25">
      <c r="A22" s="93" t="s">
        <v>0</v>
      </c>
      <c r="B22" s="100">
        <v>102</v>
      </c>
      <c r="C22" s="100">
        <v>1193</v>
      </c>
      <c r="D22" s="101">
        <v>53714</v>
      </c>
      <c r="E22" s="100">
        <v>89899</v>
      </c>
      <c r="F22" s="102">
        <v>0</v>
      </c>
      <c r="G22" s="103"/>
    </row>
    <row r="23" spans="1:10" ht="39.950000000000003" hidden="1" customHeight="1" thickBot="1" x14ac:dyDescent="0.25">
      <c r="A23" s="93" t="s">
        <v>103</v>
      </c>
      <c r="B23" s="104"/>
      <c r="C23" s="104"/>
      <c r="D23" s="104"/>
      <c r="E23" s="104"/>
      <c r="F23" s="105"/>
      <c r="G23" s="103"/>
    </row>
    <row r="24" spans="1:10" ht="20.100000000000001" customHeight="1" x14ac:dyDescent="0.2">
      <c r="A24" s="195" t="s">
        <v>32</v>
      </c>
      <c r="B24" s="190">
        <f>SUM(B22:B23)</f>
        <v>102</v>
      </c>
      <c r="C24" s="190">
        <f>SUM(C22:C23)</f>
        <v>1193</v>
      </c>
      <c r="D24" s="190">
        <f>SUM(D22:D23)</f>
        <v>53714</v>
      </c>
      <c r="E24" s="190">
        <f>SUM(E22:E23)</f>
        <v>89899</v>
      </c>
      <c r="F24" s="187">
        <f>SUM(F22:F23)</f>
        <v>0</v>
      </c>
      <c r="G24" s="103"/>
    </row>
    <row r="25" spans="1:10" ht="20.100000000000001" customHeight="1" thickBot="1" x14ac:dyDescent="0.25">
      <c r="A25" s="196"/>
      <c r="B25" s="191"/>
      <c r="C25" s="191"/>
      <c r="D25" s="191"/>
      <c r="E25" s="191"/>
      <c r="F25" s="188"/>
      <c r="G25" s="103"/>
    </row>
    <row r="26" spans="1:10" ht="20.100000000000001" customHeight="1" thickBot="1" x14ac:dyDescent="0.25">
      <c r="A26" s="74"/>
      <c r="B26" s="46"/>
      <c r="C26" s="76"/>
      <c r="D26" s="76"/>
      <c r="E26" s="46"/>
      <c r="F26" s="46"/>
    </row>
    <row r="27" spans="1:10" ht="20.100000000000001" customHeight="1" thickBot="1" x14ac:dyDescent="0.35">
      <c r="A27" s="195" t="s">
        <v>74</v>
      </c>
      <c r="B27" s="199" t="s">
        <v>71</v>
      </c>
      <c r="C27" s="199"/>
      <c r="D27" s="199"/>
      <c r="E27" s="199"/>
      <c r="F27" s="200"/>
    </row>
    <row r="28" spans="1:10" ht="33" customHeight="1" thickBot="1" x14ac:dyDescent="0.25">
      <c r="A28" s="198"/>
      <c r="B28" s="201" t="s">
        <v>29</v>
      </c>
      <c r="C28" s="201"/>
      <c r="D28" s="201"/>
      <c r="E28" s="202" t="s">
        <v>73</v>
      </c>
      <c r="F28" s="192" t="s">
        <v>161</v>
      </c>
    </row>
    <row r="29" spans="1:10" ht="33" customHeight="1" thickBot="1" x14ac:dyDescent="0.25">
      <c r="A29" s="198"/>
      <c r="B29" s="194" t="s">
        <v>30</v>
      </c>
      <c r="C29" s="194"/>
      <c r="D29" s="73" t="s">
        <v>31</v>
      </c>
      <c r="E29" s="202"/>
      <c r="F29" s="192"/>
    </row>
    <row r="30" spans="1:10" ht="33" customHeight="1" thickBot="1" x14ac:dyDescent="0.25">
      <c r="A30" s="196"/>
      <c r="B30" s="72" t="s">
        <v>72</v>
      </c>
      <c r="C30" s="72" t="s">
        <v>58</v>
      </c>
      <c r="D30" s="72" t="s">
        <v>58</v>
      </c>
      <c r="E30" s="203"/>
      <c r="F30" s="193"/>
    </row>
    <row r="31" spans="1:10" ht="20.100000000000001" customHeight="1" x14ac:dyDescent="0.2">
      <c r="A31" s="71"/>
      <c r="B31" s="126"/>
      <c r="C31" s="126"/>
      <c r="D31" s="126"/>
      <c r="E31" s="126"/>
      <c r="F31" s="70"/>
    </row>
    <row r="32" spans="1:10" ht="20.100000000000001" customHeight="1" x14ac:dyDescent="0.2">
      <c r="A32" s="125" t="s">
        <v>162</v>
      </c>
      <c r="B32" s="106">
        <f>SUM(B33:B36)</f>
        <v>102</v>
      </c>
      <c r="C32" s="106">
        <f>SUM(C33:C36)</f>
        <v>1193</v>
      </c>
      <c r="D32" s="106">
        <f>SUM(D33:D36)</f>
        <v>53509</v>
      </c>
      <c r="E32" s="106">
        <f>SUM(E33:E36)</f>
        <v>85385</v>
      </c>
      <c r="F32" s="118">
        <v>0</v>
      </c>
    </row>
    <row r="33" spans="1:6" ht="20.100000000000001" customHeight="1" x14ac:dyDescent="0.2">
      <c r="A33" s="124" t="s">
        <v>108</v>
      </c>
      <c r="B33" s="106">
        <v>97</v>
      </c>
      <c r="C33" s="106">
        <v>1193</v>
      </c>
      <c r="D33" s="106">
        <v>53390</v>
      </c>
      <c r="E33" s="106">
        <v>79273</v>
      </c>
      <c r="F33" s="118">
        <v>0</v>
      </c>
    </row>
    <row r="34" spans="1:6" ht="20.100000000000001" customHeight="1" x14ac:dyDescent="0.2">
      <c r="A34" s="124" t="s">
        <v>163</v>
      </c>
      <c r="B34" s="106">
        <v>0</v>
      </c>
      <c r="C34" s="106">
        <v>0</v>
      </c>
      <c r="D34" s="106">
        <v>107</v>
      </c>
      <c r="E34" s="106">
        <v>1339</v>
      </c>
      <c r="F34" s="118">
        <v>0</v>
      </c>
    </row>
    <row r="35" spans="1:6" ht="20.100000000000001" customHeight="1" x14ac:dyDescent="0.2">
      <c r="A35" s="124" t="s">
        <v>156</v>
      </c>
      <c r="B35" s="106">
        <v>5</v>
      </c>
      <c r="C35" s="106">
        <v>0</v>
      </c>
      <c r="D35" s="106">
        <v>0</v>
      </c>
      <c r="E35" s="106">
        <v>4667</v>
      </c>
      <c r="F35" s="118">
        <v>0</v>
      </c>
    </row>
    <row r="36" spans="1:6" ht="20.100000000000001" customHeight="1" x14ac:dyDescent="0.2">
      <c r="A36" s="124" t="s">
        <v>164</v>
      </c>
      <c r="B36" s="106">
        <v>0</v>
      </c>
      <c r="C36" s="106">
        <v>0</v>
      </c>
      <c r="D36" s="106">
        <v>12</v>
      </c>
      <c r="E36" s="106">
        <v>106</v>
      </c>
      <c r="F36" s="118">
        <v>0</v>
      </c>
    </row>
    <row r="37" spans="1:6" ht="20.100000000000001" customHeight="1" x14ac:dyDescent="0.2">
      <c r="A37" s="123"/>
      <c r="B37" s="106"/>
      <c r="C37" s="106"/>
      <c r="D37" s="106"/>
      <c r="E37" s="106"/>
      <c r="F37" s="118"/>
    </row>
    <row r="38" spans="1:6" ht="20.100000000000001" customHeight="1" x14ac:dyDescent="0.2">
      <c r="A38" s="125" t="s">
        <v>165</v>
      </c>
      <c r="B38" s="106">
        <f>SUM(B39)</f>
        <v>0</v>
      </c>
      <c r="C38" s="106">
        <f>SUM(C39)</f>
        <v>0</v>
      </c>
      <c r="D38" s="106">
        <f>SUM(D39)</f>
        <v>205</v>
      </c>
      <c r="E38" s="106">
        <f>SUM(E39)</f>
        <v>4514</v>
      </c>
      <c r="F38" s="118">
        <v>0</v>
      </c>
    </row>
    <row r="39" spans="1:6" ht="20.100000000000001" customHeight="1" x14ac:dyDescent="0.2">
      <c r="A39" s="124" t="s">
        <v>108</v>
      </c>
      <c r="B39" s="106">
        <v>0</v>
      </c>
      <c r="C39" s="106">
        <v>0</v>
      </c>
      <c r="D39" s="106">
        <v>205</v>
      </c>
      <c r="E39" s="106">
        <v>4514</v>
      </c>
      <c r="F39" s="118">
        <v>0</v>
      </c>
    </row>
    <row r="40" spans="1:6" ht="20.100000000000001" customHeight="1" thickBot="1" x14ac:dyDescent="0.25">
      <c r="A40" s="123"/>
      <c r="B40" s="106"/>
      <c r="C40" s="106"/>
      <c r="D40" s="106"/>
      <c r="E40" s="106"/>
      <c r="F40" s="118"/>
    </row>
    <row r="41" spans="1:6" ht="20.100000000000001" customHeight="1" x14ac:dyDescent="0.2">
      <c r="A41" s="195" t="s">
        <v>32</v>
      </c>
      <c r="B41" s="197">
        <f>SUM(B32+B38)</f>
        <v>102</v>
      </c>
      <c r="C41" s="197">
        <f>SUM(C32+C38)</f>
        <v>1193</v>
      </c>
      <c r="D41" s="197">
        <f>SUM(D32+D38)</f>
        <v>53714</v>
      </c>
      <c r="E41" s="197">
        <f>SUM(E32+E38)</f>
        <v>89899</v>
      </c>
      <c r="F41" s="187">
        <f>F40</f>
        <v>0</v>
      </c>
    </row>
    <row r="42" spans="1:6" ht="20.100000000000001" customHeight="1" thickBot="1" x14ac:dyDescent="0.25">
      <c r="A42" s="196"/>
      <c r="B42" s="191"/>
      <c r="C42" s="191"/>
      <c r="D42" s="191"/>
      <c r="E42" s="191"/>
      <c r="F42" s="188"/>
    </row>
    <row r="43" spans="1:6" ht="15.95" customHeight="1" x14ac:dyDescent="0.25">
      <c r="A43" s="24" t="s">
        <v>26</v>
      </c>
      <c r="B43" s="25"/>
      <c r="C43" s="25"/>
      <c r="D43" s="25"/>
      <c r="E43" s="25"/>
      <c r="F43" s="25"/>
    </row>
    <row r="44" spans="1:6" ht="39.950000000000003" customHeight="1" x14ac:dyDescent="0.25">
      <c r="A44" s="24"/>
      <c r="B44" s="25"/>
      <c r="C44" s="25"/>
      <c r="D44" s="25"/>
      <c r="E44" s="25"/>
      <c r="F44" s="25"/>
    </row>
    <row r="45" spans="1:6" ht="15.75" x14ac:dyDescent="0.25">
      <c r="A45" s="177" t="s">
        <v>12</v>
      </c>
      <c r="B45" s="177"/>
      <c r="C45" s="177"/>
      <c r="D45" s="177"/>
      <c r="E45" s="177"/>
      <c r="F45" s="177"/>
    </row>
    <row r="46" spans="1:6" ht="15" customHeight="1" x14ac:dyDescent="0.25">
      <c r="A46" s="177" t="s">
        <v>7</v>
      </c>
      <c r="B46" s="177"/>
      <c r="C46" s="177"/>
      <c r="D46" s="177"/>
      <c r="E46" s="177"/>
      <c r="F46" s="177"/>
    </row>
    <row r="47" spans="1:6" ht="24.95" customHeight="1" x14ac:dyDescent="0.25">
      <c r="A47" s="7"/>
      <c r="B47" s="7"/>
      <c r="C47" s="7"/>
      <c r="D47" s="7"/>
      <c r="E47" s="7"/>
    </row>
    <row r="48" spans="1:6" ht="15.75" x14ac:dyDescent="0.2">
      <c r="A48" s="181" t="s">
        <v>10</v>
      </c>
      <c r="B48" s="181"/>
      <c r="C48" s="181"/>
      <c r="D48" s="181" t="s">
        <v>11</v>
      </c>
      <c r="E48" s="181"/>
      <c r="F48" s="181"/>
    </row>
    <row r="49" spans="1:6" ht="13.5" customHeight="1" x14ac:dyDescent="0.2">
      <c r="A49" s="181" t="s">
        <v>9</v>
      </c>
      <c r="B49" s="181"/>
      <c r="C49" s="181"/>
      <c r="D49" s="181" t="s">
        <v>8</v>
      </c>
      <c r="E49" s="181"/>
      <c r="F49" s="181"/>
    </row>
    <row r="50" spans="1:6" ht="15.75" x14ac:dyDescent="0.2">
      <c r="A50" s="181" t="s">
        <v>14</v>
      </c>
      <c r="B50" s="181"/>
      <c r="C50" s="181"/>
      <c r="D50" s="181" t="s">
        <v>13</v>
      </c>
      <c r="E50" s="181"/>
      <c r="F50" s="181"/>
    </row>
    <row r="52" spans="1:6" ht="13.5" customHeight="1" x14ac:dyDescent="0.25">
      <c r="A52" s="189"/>
      <c r="B52" s="189"/>
      <c r="C52" s="189"/>
      <c r="D52" s="189"/>
      <c r="E52" s="189"/>
      <c r="F52" s="189"/>
    </row>
    <row r="53" spans="1:6" x14ac:dyDescent="0.2">
      <c r="B53" s="1"/>
      <c r="C53" s="1"/>
      <c r="D53" s="1"/>
      <c r="E53" s="1"/>
      <c r="F53" s="1"/>
    </row>
    <row r="54" spans="1:6" ht="209.25" customHeight="1" x14ac:dyDescent="0.2">
      <c r="B54" s="1"/>
      <c r="C54" s="1"/>
      <c r="D54" s="1"/>
      <c r="E54" s="1"/>
      <c r="F54" s="1"/>
    </row>
    <row r="55" spans="1:6" ht="18" x14ac:dyDescent="0.25">
      <c r="B55" s="186"/>
      <c r="C55" s="186"/>
      <c r="D55" s="186"/>
      <c r="E55" s="186"/>
      <c r="F55" s="186"/>
    </row>
    <row r="56" spans="1:6" ht="18" x14ac:dyDescent="0.25">
      <c r="B56" s="12"/>
      <c r="C56" s="1"/>
      <c r="D56" s="1"/>
      <c r="E56" s="1"/>
      <c r="F56" s="1"/>
    </row>
    <row r="57" spans="1:6" ht="18" x14ac:dyDescent="0.25">
      <c r="B57" s="185"/>
      <c r="C57" s="185"/>
      <c r="D57" s="185"/>
      <c r="E57" s="185"/>
      <c r="F57" s="185"/>
    </row>
    <row r="58" spans="1:6" ht="18" x14ac:dyDescent="0.25">
      <c r="B58" s="185"/>
      <c r="C58" s="185"/>
      <c r="D58" s="185"/>
      <c r="E58" s="185"/>
      <c r="F58" s="185"/>
    </row>
  </sheetData>
  <mergeCells count="47">
    <mergeCell ref="D24:D25"/>
    <mergeCell ref="A24:A25"/>
    <mergeCell ref="A18:A21"/>
    <mergeCell ref="B18:F18"/>
    <mergeCell ref="B19:D19"/>
    <mergeCell ref="B20:C20"/>
    <mergeCell ref="E19:E21"/>
    <mergeCell ref="F19:F21"/>
    <mergeCell ref="A11:F11"/>
    <mergeCell ref="A12:F12"/>
    <mergeCell ref="A13:F13"/>
    <mergeCell ref="A14:F14"/>
    <mergeCell ref="A15:F15"/>
    <mergeCell ref="A27:A30"/>
    <mergeCell ref="B27:F27"/>
    <mergeCell ref="B28:D28"/>
    <mergeCell ref="E28:E30"/>
    <mergeCell ref="C24:C25"/>
    <mergeCell ref="E41:E42"/>
    <mergeCell ref="F41:F42"/>
    <mergeCell ref="A52:C52"/>
    <mergeCell ref="A49:C49"/>
    <mergeCell ref="A50:C50"/>
    <mergeCell ref="A45:F45"/>
    <mergeCell ref="A46:F46"/>
    <mergeCell ref="D48:F48"/>
    <mergeCell ref="D49:F49"/>
    <mergeCell ref="B58:F58"/>
    <mergeCell ref="B55:F55"/>
    <mergeCell ref="F24:F25"/>
    <mergeCell ref="D52:F52"/>
    <mergeCell ref="B24:B25"/>
    <mergeCell ref="E24:E25"/>
    <mergeCell ref="D50:F50"/>
    <mergeCell ref="A48:C48"/>
    <mergeCell ref="F28:F30"/>
    <mergeCell ref="B29:C29"/>
    <mergeCell ref="A10:F10"/>
    <mergeCell ref="A7:F7"/>
    <mergeCell ref="A8:F8"/>
    <mergeCell ref="A9:C9"/>
    <mergeCell ref="D9:F9"/>
    <mergeCell ref="B57:F57"/>
    <mergeCell ref="A41:A42"/>
    <mergeCell ref="B41:B42"/>
    <mergeCell ref="C41:C42"/>
    <mergeCell ref="D41:D42"/>
  </mergeCells>
  <printOptions horizontalCentered="1"/>
  <pageMargins left="0.78740157480314965" right="0.39370078740157483" top="0.9055118110236221" bottom="0.55118110236220474" header="0.51181102362204722" footer="0.51181102362204722"/>
  <pageSetup paperSize="9" scale="61" orientation="portrait" horizontalDpi="30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22" zoomScale="75" workbookViewId="0">
      <selection activeCell="C20" sqref="C20"/>
    </sheetView>
  </sheetViews>
  <sheetFormatPr defaultRowHeight="12.75" x14ac:dyDescent="0.2"/>
  <cols>
    <col min="1" max="1" width="62.28515625" customWidth="1"/>
    <col min="2" max="3" width="34" customWidth="1"/>
  </cols>
  <sheetData>
    <row r="1" spans="1:5" ht="22.5" customHeight="1" x14ac:dyDescent="0.3">
      <c r="A1" s="169"/>
    </row>
    <row r="2" spans="1:5" ht="22.5" customHeight="1" x14ac:dyDescent="0.3">
      <c r="A2" s="169"/>
    </row>
    <row r="3" spans="1:5" ht="22.5" customHeight="1" x14ac:dyDescent="0.3">
      <c r="A3" s="169"/>
    </row>
    <row r="4" spans="1:5" ht="22.5" customHeight="1" x14ac:dyDescent="0.3">
      <c r="A4" s="169"/>
    </row>
    <row r="5" spans="1:5" ht="22.5" customHeight="1" x14ac:dyDescent="0.3">
      <c r="A5" s="169"/>
    </row>
    <row r="6" spans="1:5" ht="15.75" x14ac:dyDescent="0.25">
      <c r="A6" s="177"/>
      <c r="B6" s="177"/>
      <c r="C6" s="177"/>
      <c r="D6" s="14"/>
    </row>
    <row r="7" spans="1:5" ht="15.75" x14ac:dyDescent="0.25">
      <c r="A7" s="177"/>
      <c r="B7" s="177"/>
      <c r="C7" s="177"/>
      <c r="D7" s="14"/>
      <c r="E7" s="14"/>
    </row>
    <row r="8" spans="1:5" ht="15.75" x14ac:dyDescent="0.25">
      <c r="A8" s="14"/>
      <c r="B8" s="14"/>
      <c r="C8" s="14"/>
      <c r="D8" s="14"/>
      <c r="E8" s="14"/>
    </row>
    <row r="9" spans="1:5" ht="15.75" x14ac:dyDescent="0.25">
      <c r="A9" s="177" t="s">
        <v>99</v>
      </c>
      <c r="B9" s="177"/>
      <c r="C9" s="177"/>
    </row>
    <row r="10" spans="1:5" ht="15.75" x14ac:dyDescent="0.25">
      <c r="A10" s="177" t="s">
        <v>0</v>
      </c>
      <c r="B10" s="177"/>
      <c r="C10" s="177"/>
    </row>
    <row r="11" spans="1:5" ht="15.75" x14ac:dyDescent="0.2">
      <c r="A11" s="174" t="s">
        <v>1</v>
      </c>
      <c r="B11" s="174"/>
      <c r="C11" s="174"/>
    </row>
    <row r="12" spans="1:5" ht="15.75" x14ac:dyDescent="0.25">
      <c r="A12" s="175" t="s">
        <v>33</v>
      </c>
      <c r="B12" s="175"/>
      <c r="C12" s="175"/>
    </row>
    <row r="13" spans="1:5" ht="15.75" x14ac:dyDescent="0.25">
      <c r="A13" s="175" t="s">
        <v>16</v>
      </c>
      <c r="B13" s="175"/>
      <c r="C13" s="175"/>
    </row>
    <row r="14" spans="1:5" ht="15.75" x14ac:dyDescent="0.25">
      <c r="A14" s="175" t="s">
        <v>158</v>
      </c>
      <c r="B14" s="175"/>
      <c r="C14" s="175"/>
    </row>
    <row r="15" spans="1:5" ht="9" customHeight="1" x14ac:dyDescent="0.25">
      <c r="A15" s="2"/>
      <c r="B15" s="2"/>
      <c r="C15" s="2"/>
    </row>
    <row r="16" spans="1:5" ht="16.5" thickBot="1" x14ac:dyDescent="0.3">
      <c r="A16" s="2" t="s">
        <v>140</v>
      </c>
      <c r="B16" s="7"/>
      <c r="C16" s="17" t="s">
        <v>48</v>
      </c>
    </row>
    <row r="17" spans="1:5" ht="30" customHeight="1" thickBot="1" x14ac:dyDescent="0.25">
      <c r="A17" s="206" t="s">
        <v>17</v>
      </c>
      <c r="B17" s="204" t="s">
        <v>75</v>
      </c>
      <c r="C17" s="205"/>
    </row>
    <row r="18" spans="1:5" ht="30" customHeight="1" thickBot="1" x14ac:dyDescent="0.25">
      <c r="A18" s="207"/>
      <c r="B18" s="56" t="s">
        <v>76</v>
      </c>
      <c r="C18" s="78" t="s">
        <v>77</v>
      </c>
    </row>
    <row r="19" spans="1:5" ht="15.75" x14ac:dyDescent="0.25">
      <c r="A19" s="33" t="s">
        <v>78</v>
      </c>
      <c r="B19" s="82"/>
      <c r="C19" s="75"/>
    </row>
    <row r="20" spans="1:5" ht="15.75" x14ac:dyDescent="0.25">
      <c r="A20" s="50" t="s">
        <v>79</v>
      </c>
      <c r="B20" s="108">
        <v>197.72335000000001</v>
      </c>
      <c r="C20" s="109">
        <v>0</v>
      </c>
    </row>
    <row r="21" spans="1:5" ht="15.75" x14ac:dyDescent="0.25">
      <c r="A21" s="50" t="s">
        <v>80</v>
      </c>
      <c r="B21" s="110">
        <v>662.66832999999997</v>
      </c>
      <c r="C21" s="109">
        <v>343.08614</v>
      </c>
    </row>
    <row r="22" spans="1:5" ht="15.75" x14ac:dyDescent="0.25">
      <c r="A22" s="50" t="s">
        <v>6</v>
      </c>
      <c r="B22" s="111">
        <v>37367.490559999998</v>
      </c>
      <c r="C22" s="109">
        <v>32202.697550000001</v>
      </c>
    </row>
    <row r="23" spans="1:5" ht="15.75" x14ac:dyDescent="0.25">
      <c r="A23" s="50" t="s">
        <v>81</v>
      </c>
      <c r="B23" s="110">
        <v>0</v>
      </c>
      <c r="C23" s="109">
        <v>0</v>
      </c>
    </row>
    <row r="24" spans="1:5" ht="15.75" x14ac:dyDescent="0.25">
      <c r="A24" s="50" t="s">
        <v>82</v>
      </c>
      <c r="B24" s="110">
        <v>91195.06869</v>
      </c>
      <c r="C24" s="109">
        <v>64562.858099999998</v>
      </c>
    </row>
    <row r="25" spans="1:5" ht="9.75" customHeight="1" thickBot="1" x14ac:dyDescent="0.3">
      <c r="A25" s="83"/>
      <c r="B25" s="112"/>
      <c r="C25" s="113"/>
    </row>
    <row r="26" spans="1:5" ht="30" customHeight="1" thickBot="1" x14ac:dyDescent="0.25">
      <c r="A26" s="85" t="s">
        <v>83</v>
      </c>
      <c r="B26" s="100">
        <f>SUM(B20:B24)</f>
        <v>129422.95092999999</v>
      </c>
      <c r="C26" s="96">
        <f>SUM(C20:C24)</f>
        <v>97108.641789999994</v>
      </c>
    </row>
    <row r="27" spans="1:5" ht="30" customHeight="1" thickBot="1" x14ac:dyDescent="0.25">
      <c r="A27" s="84" t="s">
        <v>84</v>
      </c>
      <c r="B27" s="115">
        <v>201927320</v>
      </c>
      <c r="C27" s="116">
        <v>124300787</v>
      </c>
    </row>
    <row r="28" spans="1:5" ht="20.100000000000001" customHeight="1" thickBot="1" x14ac:dyDescent="0.25">
      <c r="A28" s="80" t="s">
        <v>85</v>
      </c>
      <c r="B28" s="77"/>
      <c r="C28" s="79" t="s">
        <v>87</v>
      </c>
    </row>
    <row r="29" spans="1:5" ht="20.100000000000001" customHeight="1" thickBot="1" x14ac:dyDescent="0.25">
      <c r="A29" s="81" t="s">
        <v>86</v>
      </c>
      <c r="B29" s="91">
        <f>B26/B27</f>
        <v>6.409382887367593E-4</v>
      </c>
      <c r="C29" s="92">
        <f>C26/C27</f>
        <v>7.8123915490575292E-4</v>
      </c>
    </row>
    <row r="30" spans="1:5" ht="15.95" customHeight="1" x14ac:dyDescent="0.2">
      <c r="A30" s="29" t="s">
        <v>105</v>
      </c>
      <c r="B30" s="11"/>
      <c r="C30" s="11"/>
    </row>
    <row r="31" spans="1:5" ht="39.950000000000003" customHeight="1" x14ac:dyDescent="0.25">
      <c r="A31" s="7"/>
      <c r="B31" s="7"/>
      <c r="C31" s="7"/>
    </row>
    <row r="32" spans="1:5" ht="15.75" x14ac:dyDescent="0.25">
      <c r="A32" s="177" t="s">
        <v>12</v>
      </c>
      <c r="B32" s="177"/>
      <c r="C32" s="177"/>
      <c r="D32" s="14"/>
      <c r="E32" s="14"/>
    </row>
    <row r="33" spans="1:5" ht="15" customHeight="1" x14ac:dyDescent="0.25">
      <c r="A33" s="177" t="s">
        <v>7</v>
      </c>
      <c r="B33" s="177"/>
      <c r="C33" s="177"/>
      <c r="D33" s="14"/>
      <c r="E33" s="14"/>
    </row>
    <row r="34" spans="1:5" ht="24.95" customHeight="1" x14ac:dyDescent="0.25">
      <c r="A34" s="7"/>
      <c r="B34" s="7"/>
      <c r="C34" s="7"/>
      <c r="D34" s="7"/>
      <c r="E34" s="7"/>
    </row>
    <row r="35" spans="1:5" ht="15.75" x14ac:dyDescent="0.25">
      <c r="A35" s="13" t="s">
        <v>10</v>
      </c>
      <c r="B35" s="189" t="s">
        <v>11</v>
      </c>
      <c r="C35" s="189"/>
      <c r="D35" s="16"/>
      <c r="E35" s="16"/>
    </row>
    <row r="36" spans="1:5" ht="13.5" customHeight="1" x14ac:dyDescent="0.25">
      <c r="A36" s="13" t="s">
        <v>9</v>
      </c>
      <c r="B36" s="189" t="s">
        <v>8</v>
      </c>
      <c r="C36" s="189"/>
      <c r="D36" s="16"/>
      <c r="E36" s="16"/>
    </row>
    <row r="37" spans="1:5" ht="15.75" x14ac:dyDescent="0.25">
      <c r="A37" s="13" t="s">
        <v>14</v>
      </c>
      <c r="B37" s="189" t="s">
        <v>13</v>
      </c>
      <c r="C37" s="189"/>
      <c r="D37" s="30"/>
      <c r="E37" s="30"/>
    </row>
    <row r="39" spans="1:5" x14ac:dyDescent="0.2">
      <c r="A39" s="1"/>
      <c r="B39" s="1"/>
      <c r="C39" s="1"/>
    </row>
    <row r="40" spans="1:5" ht="181.5" customHeight="1" x14ac:dyDescent="0.2">
      <c r="A40" s="1"/>
      <c r="B40" s="1"/>
      <c r="C40" s="1"/>
    </row>
    <row r="41" spans="1:5" ht="18" x14ac:dyDescent="0.25">
      <c r="A41" s="186"/>
      <c r="B41" s="186"/>
      <c r="C41" s="186"/>
    </row>
    <row r="42" spans="1:5" ht="18" x14ac:dyDescent="0.25">
      <c r="A42" s="12"/>
      <c r="B42" s="1"/>
      <c r="C42" s="1"/>
    </row>
    <row r="43" spans="1:5" ht="15.75" x14ac:dyDescent="0.25">
      <c r="A43" s="2" t="s">
        <v>34</v>
      </c>
      <c r="B43" s="7"/>
      <c r="C43" s="17" t="s">
        <v>2</v>
      </c>
    </row>
    <row r="44" spans="1:5" ht="15.75" x14ac:dyDescent="0.2">
      <c r="A44" s="18" t="s">
        <v>17</v>
      </c>
      <c r="B44" s="19" t="s">
        <v>41</v>
      </c>
      <c r="C44" s="20" t="s">
        <v>40</v>
      </c>
    </row>
    <row r="45" spans="1:5" ht="15.75" x14ac:dyDescent="0.25">
      <c r="A45" s="10"/>
      <c r="B45" s="3"/>
      <c r="C45" s="21"/>
    </row>
    <row r="46" spans="1:5" ht="15.75" x14ac:dyDescent="0.25">
      <c r="A46" s="23" t="s">
        <v>35</v>
      </c>
      <c r="B46" s="26">
        <v>124300787000</v>
      </c>
      <c r="C46" s="22">
        <f>C20</f>
        <v>0</v>
      </c>
    </row>
    <row r="47" spans="1:5" ht="15.75" x14ac:dyDescent="0.25">
      <c r="A47" s="4"/>
      <c r="B47" s="3"/>
      <c r="C47" s="22"/>
    </row>
    <row r="48" spans="1:5" ht="15.75" x14ac:dyDescent="0.25">
      <c r="A48" s="23" t="s">
        <v>36</v>
      </c>
      <c r="B48" s="22">
        <f>97108641.79+25357327.9</f>
        <v>122465969.69</v>
      </c>
      <c r="C48" s="22">
        <f>116885365.17+35704756.88+77700</f>
        <v>152667822.05000001</v>
      </c>
    </row>
    <row r="49" spans="1:3" ht="15.75" x14ac:dyDescent="0.25">
      <c r="A49" s="23"/>
      <c r="B49" s="3"/>
      <c r="C49" s="15"/>
    </row>
    <row r="50" spans="1:3" ht="15.75" x14ac:dyDescent="0.25">
      <c r="A50" s="23"/>
      <c r="B50" s="3"/>
      <c r="C50" s="15"/>
    </row>
    <row r="51" spans="1:3" ht="31.5" x14ac:dyDescent="0.2">
      <c r="A51" s="27" t="s">
        <v>37</v>
      </c>
      <c r="B51" s="28">
        <f>B48/B46*100</f>
        <v>9.852388922525486E-2</v>
      </c>
      <c r="C51" s="28" t="e">
        <f>C48/C46*100</f>
        <v>#DIV/0!</v>
      </c>
    </row>
    <row r="52" spans="1:3" ht="15.75" x14ac:dyDescent="0.2">
      <c r="A52" s="29" t="s">
        <v>38</v>
      </c>
      <c r="B52" s="11"/>
      <c r="C52" s="11"/>
    </row>
    <row r="53" spans="1:3" ht="15.75" x14ac:dyDescent="0.2">
      <c r="A53" s="29"/>
      <c r="B53" s="11"/>
      <c r="C53" s="11"/>
    </row>
    <row r="54" spans="1:3" ht="15.75" x14ac:dyDescent="0.25">
      <c r="A54" s="7" t="s">
        <v>42</v>
      </c>
      <c r="B54" s="7"/>
      <c r="C54" s="7"/>
    </row>
    <row r="55" spans="1:3" ht="15.75" x14ac:dyDescent="0.25">
      <c r="A55" s="7" t="s">
        <v>39</v>
      </c>
      <c r="B55" s="7"/>
      <c r="C55" s="7"/>
    </row>
  </sheetData>
  <mergeCells count="16">
    <mergeCell ref="A41:C41"/>
    <mergeCell ref="A10:C10"/>
    <mergeCell ref="A11:C11"/>
    <mergeCell ref="A12:C12"/>
    <mergeCell ref="A14:C14"/>
    <mergeCell ref="A13:C13"/>
    <mergeCell ref="B35:C35"/>
    <mergeCell ref="B36:C36"/>
    <mergeCell ref="B37:C37"/>
    <mergeCell ref="A7:C7"/>
    <mergeCell ref="A6:C6"/>
    <mergeCell ref="A32:C32"/>
    <mergeCell ref="A33:C33"/>
    <mergeCell ref="B17:C17"/>
    <mergeCell ref="A17:A18"/>
    <mergeCell ref="A9:C9"/>
  </mergeCells>
  <printOptions horizontalCentered="1"/>
  <pageMargins left="0.78740157480314965" right="0.39370078740157483" top="0.87" bottom="0.55118110236220474" header="0.51181102362204722" footer="0.51181102362204722"/>
  <pageSetup paperSize="9" scale="65" orientation="portrait" horizontalDpi="30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="75" workbookViewId="0">
      <selection activeCell="F22" sqref="F22"/>
    </sheetView>
  </sheetViews>
  <sheetFormatPr defaultRowHeight="12.75" x14ac:dyDescent="0.2"/>
  <cols>
    <col min="1" max="1" width="72.7109375" customWidth="1"/>
    <col min="2" max="3" width="34" customWidth="1"/>
  </cols>
  <sheetData>
    <row r="1" spans="1:5" ht="22.5" customHeight="1" x14ac:dyDescent="0.3">
      <c r="A1" s="169"/>
    </row>
    <row r="2" spans="1:5" ht="22.5" customHeight="1" x14ac:dyDescent="0.3">
      <c r="A2" s="169"/>
    </row>
    <row r="3" spans="1:5" ht="15" customHeight="1" x14ac:dyDescent="0.3">
      <c r="A3" s="169"/>
    </row>
    <row r="4" spans="1:5" ht="22.5" customHeight="1" x14ac:dyDescent="0.3">
      <c r="A4" s="169"/>
    </row>
    <row r="5" spans="1:5" ht="22.5" customHeight="1" x14ac:dyDescent="0.3">
      <c r="A5" s="169"/>
    </row>
    <row r="6" spans="1:5" ht="22.5" customHeight="1" x14ac:dyDescent="0.3">
      <c r="A6" s="169"/>
    </row>
    <row r="7" spans="1:5" ht="15.75" x14ac:dyDescent="0.25">
      <c r="A7" s="177"/>
      <c r="B7" s="177"/>
      <c r="C7" s="177"/>
      <c r="D7" s="14"/>
    </row>
    <row r="8" spans="1:5" ht="15.75" x14ac:dyDescent="0.25">
      <c r="A8" s="177"/>
      <c r="B8" s="177"/>
      <c r="C8" s="177"/>
      <c r="D8" s="14"/>
      <c r="E8" s="14"/>
    </row>
    <row r="9" spans="1:5" ht="15.75" x14ac:dyDescent="0.25">
      <c r="A9" s="14"/>
      <c r="B9" s="14"/>
      <c r="C9" s="14"/>
      <c r="D9" s="14"/>
      <c r="E9" s="14"/>
    </row>
    <row r="10" spans="1:5" ht="15.75" x14ac:dyDescent="0.25">
      <c r="A10" s="177" t="s">
        <v>99</v>
      </c>
      <c r="B10" s="177"/>
      <c r="C10" s="177"/>
    </row>
    <row r="11" spans="1:5" ht="15.75" x14ac:dyDescent="0.25">
      <c r="A11" s="177" t="s">
        <v>0</v>
      </c>
      <c r="B11" s="177"/>
      <c r="C11" s="177"/>
    </row>
    <row r="12" spans="1:5" ht="15.75" x14ac:dyDescent="0.2">
      <c r="A12" s="174" t="s">
        <v>1</v>
      </c>
      <c r="B12" s="174"/>
      <c r="C12" s="174"/>
    </row>
    <row r="13" spans="1:5" ht="15.75" x14ac:dyDescent="0.25">
      <c r="A13" s="175" t="s">
        <v>109</v>
      </c>
      <c r="B13" s="175"/>
      <c r="C13" s="175"/>
    </row>
    <row r="14" spans="1:5" ht="15.75" x14ac:dyDescent="0.25">
      <c r="A14" s="175" t="s">
        <v>16</v>
      </c>
      <c r="B14" s="175"/>
      <c r="C14" s="175"/>
    </row>
    <row r="15" spans="1:5" ht="15.75" x14ac:dyDescent="0.25">
      <c r="A15" s="175" t="s">
        <v>154</v>
      </c>
      <c r="B15" s="175"/>
      <c r="C15" s="175"/>
    </row>
    <row r="16" spans="1:5" ht="9" customHeight="1" x14ac:dyDescent="0.25">
      <c r="A16" s="2"/>
      <c r="B16" s="2"/>
      <c r="C16" s="2"/>
    </row>
    <row r="17" spans="1:3" ht="16.5" thickBot="1" x14ac:dyDescent="0.3">
      <c r="A17" s="2" t="s">
        <v>133</v>
      </c>
      <c r="B17" s="7"/>
      <c r="C17" s="17" t="s">
        <v>48</v>
      </c>
    </row>
    <row r="18" spans="1:3" ht="30" customHeight="1" thickBot="1" x14ac:dyDescent="0.25">
      <c r="A18" s="143" t="s">
        <v>101</v>
      </c>
      <c r="B18" s="144" t="s">
        <v>18</v>
      </c>
      <c r="C18" s="145" t="s">
        <v>110</v>
      </c>
    </row>
    <row r="19" spans="1:3" ht="15.75" x14ac:dyDescent="0.25">
      <c r="A19" s="127" t="s">
        <v>149</v>
      </c>
      <c r="B19" s="108">
        <f>'ANEXO I'!B49</f>
        <v>1225703.1196699999</v>
      </c>
      <c r="C19" s="163">
        <v>0.61</v>
      </c>
    </row>
    <row r="20" spans="1:3" ht="15.75" x14ac:dyDescent="0.25">
      <c r="A20" s="47" t="s">
        <v>111</v>
      </c>
      <c r="B20" s="108">
        <v>2443321</v>
      </c>
      <c r="C20" s="164">
        <v>1.21</v>
      </c>
    </row>
    <row r="21" spans="1:3" ht="15.75" x14ac:dyDescent="0.25">
      <c r="A21" s="47" t="s">
        <v>112</v>
      </c>
      <c r="B21" s="110">
        <v>2322164</v>
      </c>
      <c r="C21" s="164">
        <v>1.1499999999999999</v>
      </c>
    </row>
    <row r="22" spans="1:3" ht="15.75" x14ac:dyDescent="0.25">
      <c r="A22" s="47" t="s">
        <v>150</v>
      </c>
      <c r="B22" s="111"/>
      <c r="C22" s="164"/>
    </row>
    <row r="23" spans="1:3" ht="15.75" x14ac:dyDescent="0.25">
      <c r="A23" s="47" t="s">
        <v>113</v>
      </c>
      <c r="B23" s="110">
        <f>'ANEXO I'!B60</f>
        <v>871006</v>
      </c>
      <c r="C23" s="165" t="s">
        <v>134</v>
      </c>
    </row>
    <row r="24" spans="1:3" ht="15.75" x14ac:dyDescent="0.25">
      <c r="A24" s="47" t="s">
        <v>114</v>
      </c>
      <c r="B24" s="110">
        <v>1352913</v>
      </c>
      <c r="C24" s="165" t="s">
        <v>135</v>
      </c>
    </row>
    <row r="25" spans="1:3" ht="9.75" customHeight="1" thickBot="1" x14ac:dyDescent="0.3">
      <c r="A25" s="83"/>
      <c r="B25" s="112"/>
      <c r="C25" s="113"/>
    </row>
    <row r="26" spans="1:3" ht="20.100000000000001" customHeight="1" thickBot="1" x14ac:dyDescent="0.3">
      <c r="A26" s="128"/>
      <c r="B26" s="129"/>
      <c r="C26" s="130"/>
    </row>
    <row r="27" spans="1:3" ht="20.100000000000001" customHeight="1" thickBot="1" x14ac:dyDescent="0.3">
      <c r="A27" s="146" t="s">
        <v>115</v>
      </c>
      <c r="B27" s="147" t="s">
        <v>18</v>
      </c>
      <c r="C27" s="145" t="s">
        <v>110</v>
      </c>
    </row>
    <row r="28" spans="1:3" ht="17.100000000000001" customHeight="1" x14ac:dyDescent="0.25">
      <c r="A28" s="127" t="s">
        <v>116</v>
      </c>
      <c r="B28" s="154" t="s">
        <v>5</v>
      </c>
      <c r="C28" s="170" t="s">
        <v>5</v>
      </c>
    </row>
    <row r="29" spans="1:3" ht="17.100000000000001" customHeight="1" thickBot="1" x14ac:dyDescent="0.25">
      <c r="A29" s="135" t="s">
        <v>117</v>
      </c>
      <c r="B29" s="115" t="s">
        <v>5</v>
      </c>
      <c r="C29" s="116" t="s">
        <v>5</v>
      </c>
    </row>
    <row r="30" spans="1:3" ht="20.100000000000001" customHeight="1" thickBot="1" x14ac:dyDescent="0.25">
      <c r="A30" s="131"/>
      <c r="B30" s="134"/>
      <c r="C30" s="133"/>
    </row>
    <row r="31" spans="1:3" ht="17.100000000000001" customHeight="1" thickBot="1" x14ac:dyDescent="0.3">
      <c r="A31" s="148" t="s">
        <v>118</v>
      </c>
      <c r="B31" s="149" t="s">
        <v>18</v>
      </c>
      <c r="C31" s="145" t="s">
        <v>110</v>
      </c>
    </row>
    <row r="32" spans="1:3" ht="17.100000000000001" customHeight="1" x14ac:dyDescent="0.25">
      <c r="A32" s="127" t="s">
        <v>119</v>
      </c>
      <c r="B32" s="154" t="s">
        <v>5</v>
      </c>
      <c r="C32" s="170" t="s">
        <v>5</v>
      </c>
    </row>
    <row r="33" spans="1:3" ht="17.100000000000001" customHeight="1" thickBot="1" x14ac:dyDescent="0.25">
      <c r="A33" s="135" t="s">
        <v>117</v>
      </c>
      <c r="B33" s="115" t="s">
        <v>5</v>
      </c>
      <c r="C33" s="116" t="s">
        <v>5</v>
      </c>
    </row>
    <row r="34" spans="1:3" ht="20.100000000000001" customHeight="1" thickBot="1" x14ac:dyDescent="0.25">
      <c r="A34" s="131"/>
      <c r="B34" s="134"/>
      <c r="C34" s="136"/>
    </row>
    <row r="35" spans="1:3" ht="17.100000000000001" customHeight="1" thickBot="1" x14ac:dyDescent="0.3">
      <c r="A35" s="148" t="s">
        <v>120</v>
      </c>
      <c r="B35" s="149" t="s">
        <v>18</v>
      </c>
      <c r="C35" s="145" t="s">
        <v>110</v>
      </c>
    </row>
    <row r="36" spans="1:3" ht="17.100000000000001" customHeight="1" x14ac:dyDescent="0.25">
      <c r="A36" s="127" t="s">
        <v>121</v>
      </c>
      <c r="B36" s="154" t="s">
        <v>5</v>
      </c>
      <c r="C36" s="170" t="s">
        <v>5</v>
      </c>
    </row>
    <row r="37" spans="1:3" ht="17.100000000000001" customHeight="1" x14ac:dyDescent="0.2">
      <c r="A37" s="137" t="s">
        <v>122</v>
      </c>
      <c r="B37" s="132" t="s">
        <v>5</v>
      </c>
      <c r="C37" s="171" t="s">
        <v>5</v>
      </c>
    </row>
    <row r="38" spans="1:3" ht="17.100000000000001" customHeight="1" x14ac:dyDescent="0.25">
      <c r="A38" s="137" t="s">
        <v>131</v>
      </c>
      <c r="B38" s="166" t="s">
        <v>5</v>
      </c>
      <c r="C38" s="172" t="s">
        <v>5</v>
      </c>
    </row>
    <row r="39" spans="1:3" ht="17.100000000000001" customHeight="1" thickBot="1" x14ac:dyDescent="0.25">
      <c r="A39" s="135" t="s">
        <v>132</v>
      </c>
      <c r="B39" s="115" t="s">
        <v>5</v>
      </c>
      <c r="C39" s="116" t="s">
        <v>5</v>
      </c>
    </row>
    <row r="40" spans="1:3" ht="20.100000000000001" customHeight="1" thickBot="1" x14ac:dyDescent="0.25">
      <c r="A40" s="138"/>
      <c r="B40" s="133"/>
      <c r="C40" s="139"/>
    </row>
    <row r="41" spans="1:3" ht="18" customHeight="1" x14ac:dyDescent="0.2">
      <c r="A41" s="140"/>
      <c r="B41" s="159" t="s">
        <v>123</v>
      </c>
      <c r="C41" s="161" t="s">
        <v>125</v>
      </c>
    </row>
    <row r="42" spans="1:3" ht="18" customHeight="1" x14ac:dyDescent="0.2">
      <c r="A42" s="150" t="s">
        <v>71</v>
      </c>
      <c r="B42" s="151" t="s">
        <v>124</v>
      </c>
      <c r="C42" s="152" t="s">
        <v>123</v>
      </c>
    </row>
    <row r="43" spans="1:3" ht="18" customHeight="1" thickBot="1" x14ac:dyDescent="0.25">
      <c r="A43" s="138"/>
      <c r="B43" s="151" t="s">
        <v>31</v>
      </c>
      <c r="C43" s="152" t="s">
        <v>126</v>
      </c>
    </row>
    <row r="44" spans="1:3" ht="20.100000000000001" customHeight="1" thickBot="1" x14ac:dyDescent="0.3">
      <c r="A44" s="142" t="s">
        <v>151</v>
      </c>
      <c r="B44" s="114">
        <f>'ANEXO VI'!D22</f>
        <v>53714</v>
      </c>
      <c r="C44" s="129">
        <f>'ANEXO VI'!E22</f>
        <v>89899</v>
      </c>
    </row>
    <row r="45" spans="1:3" ht="20.100000000000001" customHeight="1" thickBot="1" x14ac:dyDescent="0.3">
      <c r="A45" s="156"/>
      <c r="B45" s="157"/>
      <c r="C45" s="155"/>
    </row>
    <row r="46" spans="1:3" ht="24.95" customHeight="1" thickBot="1" x14ac:dyDescent="0.25">
      <c r="A46" s="158" t="s">
        <v>127</v>
      </c>
      <c r="B46" s="159" t="s">
        <v>18</v>
      </c>
      <c r="C46" s="160" t="s">
        <v>110</v>
      </c>
    </row>
    <row r="47" spans="1:3" ht="17.100000000000001" customHeight="1" x14ac:dyDescent="0.25">
      <c r="A47" s="153" t="s">
        <v>128</v>
      </c>
      <c r="B47" s="119">
        <v>129423</v>
      </c>
      <c r="C47" s="167" t="s">
        <v>137</v>
      </c>
    </row>
    <row r="48" spans="1:3" ht="17.100000000000001" customHeight="1" x14ac:dyDescent="0.25">
      <c r="A48" s="138" t="s">
        <v>129</v>
      </c>
      <c r="B48" s="110"/>
      <c r="C48" s="167"/>
    </row>
    <row r="49" spans="1:5" ht="17.100000000000001" customHeight="1" thickBot="1" x14ac:dyDescent="0.3">
      <c r="A49" s="141" t="s">
        <v>130</v>
      </c>
      <c r="B49" s="112">
        <v>161542</v>
      </c>
      <c r="C49" s="168" t="s">
        <v>136</v>
      </c>
    </row>
    <row r="50" spans="1:5" ht="15.95" customHeight="1" x14ac:dyDescent="0.2">
      <c r="A50" s="162" t="s">
        <v>26</v>
      </c>
      <c r="B50" s="11"/>
      <c r="C50" s="11"/>
    </row>
    <row r="51" spans="1:5" ht="39.950000000000003" customHeight="1" x14ac:dyDescent="0.25">
      <c r="A51" s="7"/>
      <c r="B51" s="7"/>
      <c r="C51" s="7"/>
    </row>
    <row r="52" spans="1:5" ht="15.75" x14ac:dyDescent="0.25">
      <c r="A52" s="177" t="s">
        <v>12</v>
      </c>
      <c r="B52" s="177"/>
      <c r="C52" s="177"/>
      <c r="D52" s="14"/>
      <c r="E52" s="14"/>
    </row>
    <row r="53" spans="1:5" ht="15" customHeight="1" x14ac:dyDescent="0.25">
      <c r="A53" s="177" t="s">
        <v>7</v>
      </c>
      <c r="B53" s="177"/>
      <c r="C53" s="177"/>
      <c r="D53" s="14"/>
      <c r="E53" s="14"/>
    </row>
    <row r="54" spans="1:5" ht="24.95" customHeight="1" x14ac:dyDescent="0.25">
      <c r="A54" s="7"/>
      <c r="B54" s="7"/>
      <c r="C54" s="7"/>
      <c r="D54" s="7"/>
      <c r="E54" s="7"/>
    </row>
    <row r="55" spans="1:5" ht="15.75" x14ac:dyDescent="0.25">
      <c r="A55" s="13" t="s">
        <v>10</v>
      </c>
      <c r="B55" s="189" t="s">
        <v>11</v>
      </c>
      <c r="C55" s="189"/>
      <c r="D55" s="16"/>
      <c r="E55" s="16"/>
    </row>
    <row r="56" spans="1:5" ht="13.5" customHeight="1" x14ac:dyDescent="0.25">
      <c r="A56" s="13" t="s">
        <v>9</v>
      </c>
      <c r="B56" s="189" t="s">
        <v>8</v>
      </c>
      <c r="C56" s="189"/>
      <c r="D56" s="16"/>
      <c r="E56" s="16"/>
    </row>
    <row r="57" spans="1:5" ht="15.75" x14ac:dyDescent="0.25">
      <c r="A57" s="13" t="s">
        <v>14</v>
      </c>
      <c r="B57" s="189" t="s">
        <v>13</v>
      </c>
      <c r="C57" s="189"/>
      <c r="D57" s="30"/>
      <c r="E57" s="30"/>
    </row>
    <row r="59" spans="1:5" x14ac:dyDescent="0.2">
      <c r="A59" s="1"/>
      <c r="B59" s="1"/>
      <c r="C59" s="1"/>
    </row>
    <row r="60" spans="1:5" ht="181.5" customHeight="1" x14ac:dyDescent="0.2"/>
  </sheetData>
  <mergeCells count="13">
    <mergeCell ref="A7:C7"/>
    <mergeCell ref="A52:C52"/>
    <mergeCell ref="A53:C53"/>
    <mergeCell ref="A10:C10"/>
    <mergeCell ref="B55:C55"/>
    <mergeCell ref="B56:C56"/>
    <mergeCell ref="B57:C57"/>
    <mergeCell ref="A8:C8"/>
    <mergeCell ref="A11:C11"/>
    <mergeCell ref="A12:C12"/>
    <mergeCell ref="A13:C13"/>
    <mergeCell ref="A15:C15"/>
    <mergeCell ref="A14:C14"/>
  </mergeCells>
  <printOptions horizontalCentered="1"/>
  <pageMargins left="0.78740157480314965" right="0.39370078740157483" top="0.87" bottom="0.55118110236220474" header="0.51181102362204722" footer="0.51181102362204722"/>
  <pageSetup paperSize="9" scale="65" orientation="portrait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ANEXO I</vt:lpstr>
      <vt:lpstr>ANEXO V</vt:lpstr>
      <vt:lpstr>ANEXO VI</vt:lpstr>
      <vt:lpstr>ANEXO VII</vt:lpstr>
      <vt:lpstr>ANEXO VIII</vt:lpstr>
      <vt:lpstr>'ANEXO I'!Area_de_impressao</vt:lpstr>
      <vt:lpstr>'ANEXO V'!Area_de_impressao</vt:lpstr>
      <vt:lpstr>'ANEXO VI'!Area_de_impressao</vt:lpstr>
      <vt:lpstr>'ANEXO VII'!Area_de_impressao</vt:lpstr>
      <vt:lpstr>'ANEXO VIII'!Area_de_impressao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Ceiça Maria Vasco Goulart</cp:lastModifiedBy>
  <cp:lastPrinted>2003-01-28T20:30:29Z</cp:lastPrinted>
  <dcterms:created xsi:type="dcterms:W3CDTF">2000-09-07T22:20:00Z</dcterms:created>
  <dcterms:modified xsi:type="dcterms:W3CDTF">2025-04-15T19:50:44Z</dcterms:modified>
</cp:coreProperties>
</file>