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Meus documentos\EXCEL7\Documentos\Relatórios\GESTÃO\2001\"/>
    </mc:Choice>
  </mc:AlternateContent>
  <bookViews>
    <workbookView xWindow="-15" yWindow="-15" windowWidth="11955" windowHeight="6615" tabRatio="782"/>
  </bookViews>
  <sheets>
    <sheet name="ANEXO I" sheetId="14" r:id="rId1"/>
    <sheet name="ANEXO II " sheetId="15" r:id="rId2"/>
    <sheet name="ANEXO III" sheetId="16" r:id="rId3"/>
    <sheet name="ANEXO IV" sheetId="18" r:id="rId4"/>
  </sheets>
  <definedNames>
    <definedName name="_xlnm.Print_Area" localSheetId="0">'ANEXO I'!$A$1:$E$31</definedName>
    <definedName name="_xlnm.Print_Area" localSheetId="1">'ANEXO II '!$A$1:$E$33</definedName>
    <definedName name="_xlnm.Print_Area" localSheetId="2">'ANEXO III'!$A$1:$F$29</definedName>
    <definedName name="_xlnm.Print_Area" localSheetId="3">'ANEXO IV'!$A$1:$C$32</definedName>
  </definedNames>
  <calcPr calcId="152511"/>
</workbook>
</file>

<file path=xl/calcChain.xml><?xml version="1.0" encoding="utf-8"?>
<calcChain xmlns="http://schemas.openxmlformats.org/spreadsheetml/2006/main">
  <c r="C14" i="18" l="1"/>
  <c r="B19" i="14"/>
  <c r="D14" i="15"/>
  <c r="D13" i="15" s="1"/>
  <c r="D22" i="15" s="1"/>
  <c r="D15" i="15"/>
  <c r="B16" i="15"/>
  <c r="B14" i="15" s="1"/>
  <c r="B13" i="15" s="1"/>
  <c r="B14" i="16"/>
  <c r="B18" i="16" s="1"/>
  <c r="C14" i="16"/>
  <c r="C18" i="16"/>
  <c r="C19" i="16" s="1"/>
  <c r="D18" i="16"/>
  <c r="F18" i="16"/>
  <c r="C16" i="18"/>
  <c r="B19" i="18"/>
  <c r="B43" i="18"/>
  <c r="C43" i="18"/>
  <c r="B46" i="18"/>
  <c r="B22" i="15" l="1"/>
  <c r="B24" i="15" s="1"/>
  <c r="D23" i="15"/>
  <c r="E14" i="16" s="1"/>
  <c r="E18" i="16" s="1"/>
  <c r="B13" i="14"/>
  <c r="C13" i="14" s="1"/>
  <c r="B20" i="14"/>
  <c r="C41" i="18"/>
  <c r="C46" i="18" s="1"/>
  <c r="C19" i="18"/>
  <c r="D13" i="14"/>
  <c r="E13" i="14" s="1"/>
  <c r="D24" i="15" l="1"/>
</calcChain>
</file>

<file path=xl/sharedStrings.xml><?xml version="1.0" encoding="utf-8"?>
<sst xmlns="http://schemas.openxmlformats.org/spreadsheetml/2006/main" count="137" uniqueCount="83">
  <si>
    <t>CÂMARA DOS DEPUTADOS</t>
  </si>
  <si>
    <t>RELATÓRIO DE GESTÃO FISCAL</t>
  </si>
  <si>
    <t>R$</t>
  </si>
  <si>
    <t>DEMONSTRATIVO DA DESPESA DE PESSOAL EM RELAÇÃO À RECEITA CORRENTE LÍQUIDA</t>
  </si>
  <si>
    <t>DESPESA DE PESSOAL</t>
  </si>
  <si>
    <t>Pessoal Ativo</t>
  </si>
  <si>
    <t>Pessoal Inativo e Pensionistas</t>
  </si>
  <si>
    <t xml:space="preserve">% da Despesa s/ RCL </t>
  </si>
  <si>
    <t>Últimos 12 Meses</t>
  </si>
  <si>
    <t xml:space="preserve"> DESPESA LIQUIDADA</t>
  </si>
  <si>
    <t xml:space="preserve"> Até o Quadrimestre </t>
  </si>
  <si>
    <t xml:space="preserve">RECEITA CORRENTE LÍQUIDA - RCL </t>
  </si>
  <si>
    <t>Diretor-Geral</t>
  </si>
  <si>
    <t>DESPESA DE PESSOAL (1)</t>
  </si>
  <si>
    <t xml:space="preserve"> (2) Calculado na forma do parágrafo único do art. 22 da Lei Complementar n.º 101, de 04.05.2000.</t>
  </si>
  <si>
    <t xml:space="preserve"> (3) Calculado na forma do art. 71 da Lei Complementar n.º 101, de 04.05.2000.</t>
  </si>
  <si>
    <t>LIMITE PRUDENCIAL (2)</t>
  </si>
  <si>
    <t>LIMITE LEGAL (3)</t>
  </si>
  <si>
    <t>LRF, arts. 54 e 55.</t>
  </si>
  <si>
    <t xml:space="preserve"> (1) Exclui as despesas previstas no arts. 18, §2º, e 19, §1º, I, III e IV, da Lei Complementar n.º 101, de 04.05.2000.</t>
  </si>
  <si>
    <t xml:space="preserve">Diretor de Finanças, Orçamento e Contabilidade </t>
  </si>
  <si>
    <t xml:space="preserve">Secretário de Controle Interno </t>
  </si>
  <si>
    <t>Outras Despesas de Pessoal (artigo 18, §1º)</t>
  </si>
  <si>
    <t>SALVADOR ROQUE BATISTA JÚNIOR</t>
  </si>
  <si>
    <t>EVANDRO LOPES COSTA</t>
  </si>
  <si>
    <t>SÉRGIO SAMPAIO CONTREIRAS DE ALMEIDA</t>
  </si>
  <si>
    <t>Contador CRC/DF - 007504/0-8</t>
  </si>
  <si>
    <t>Contador CRC/DF - 9017</t>
  </si>
  <si>
    <t>ANEXO I</t>
  </si>
  <si>
    <t>DEMONSTRATIVO DA DISPONIBILIDADE DE CAIXA</t>
  </si>
  <si>
    <t xml:space="preserve"> ORÇAMENTOS FISCAL E DA SEGURIDADE SOCIAL</t>
  </si>
  <si>
    <t>LRF, art. 55, inciso III, alínea "a".</t>
  </si>
  <si>
    <t>ESPECIFICAÇÃO</t>
  </si>
  <si>
    <t>VALOR</t>
  </si>
  <si>
    <t>ATIVO DISPONÍVEL</t>
  </si>
  <si>
    <t>PASSIVO CONSIGNADO</t>
  </si>
  <si>
    <t>Disponibilidade Financeira</t>
  </si>
  <si>
    <t>Depósitos de Diversas Origens</t>
  </si>
  <si>
    <t>Caixa</t>
  </si>
  <si>
    <t>Restos a Pagar de Exercícios Anteriores</t>
  </si>
  <si>
    <t>Banco</t>
  </si>
  <si>
    <t>Outras Obrigações Financeiras</t>
  </si>
  <si>
    <t>Conta Movimento (Conta Única)</t>
  </si>
  <si>
    <t>Limite de Saque com Vinculação de Pagamento</t>
  </si>
  <si>
    <t>Contas Vinculadas</t>
  </si>
  <si>
    <t>Aplicações Financeiras</t>
  </si>
  <si>
    <t xml:space="preserve"> SUBTOTAL</t>
  </si>
  <si>
    <t xml:space="preserve"> INSUFICIÊNCIA</t>
  </si>
  <si>
    <t xml:space="preserve"> SUFICIÊNCIA</t>
  </si>
  <si>
    <t xml:space="preserve"> TOTAL</t>
  </si>
  <si>
    <t xml:space="preserve">  Fonte: SIAFI e Coordenação de Contabilidade da Câmara dos Deputados.</t>
  </si>
  <si>
    <t>DEMONSTRATIVO DOS RESTOS A PAGAR</t>
  </si>
  <si>
    <t>LRF, art. 55, inciso III, alínea "b".</t>
  </si>
  <si>
    <t>ÓRGÃO</t>
  </si>
  <si>
    <t>SALDOS DE EXERCÍCIOS ANTERIORES</t>
  </si>
  <si>
    <t>INSCRITOS</t>
  </si>
  <si>
    <t>DISPONIBILIDADE FINANCEIRA</t>
  </si>
  <si>
    <t>NÃO INSCRITOS POR INSUFICIÊNCIA FINANCEIRA</t>
  </si>
  <si>
    <t>PROCESSADOS</t>
  </si>
  <si>
    <t>NÃO PROCESSADOS</t>
  </si>
  <si>
    <t xml:space="preserve">     CÂMARA DOS DEPUTADOS</t>
  </si>
  <si>
    <t>TOTAL</t>
  </si>
  <si>
    <t>DEMONSTRATIVO DAS DESPESAS COM SERVIÇOS DE TERCEIROS</t>
  </si>
  <si>
    <t>LRF, art. 72.</t>
  </si>
  <si>
    <t>Receita Corrente Líquida - RCL (A)</t>
  </si>
  <si>
    <t>Serviços de Terceiros (B)¹</t>
  </si>
  <si>
    <t>COMPROMETIMENTO DA RCL COM SERVIÇOS DE TERCEIROS (B/A) - %</t>
  </si>
  <si>
    <t xml:space="preserve">  Fonte: SIAFI e Portaria STN n.º 21, de 24 de janeiro de 2001.</t>
  </si>
  <si>
    <t xml:space="preserve">   ² Calculado conforme o art. 72 da LC 101/2000.</t>
  </si>
  <si>
    <t xml:space="preserve"> JANEIRO A DEZEMBRO/2001</t>
  </si>
  <si>
    <t>POSIÇÃO EM 31 DE DEZEMBRO DE 2001</t>
  </si>
  <si>
    <t>EXERCÍCIO DE 2001²</t>
  </si>
  <si>
    <t>EXERCÍCIO DE 1999²</t>
  </si>
  <si>
    <t xml:space="preserve">   ¹ Inclui Passagens e Despesas com Locomoção, Serviços de Consultoria, Serviços de Terceiros Pessoa Física, Locação de Mão-de-Obra e Serviços de Terceiros Pessoa Jurídica;</t>
  </si>
  <si>
    <t>ANEXO II</t>
  </si>
  <si>
    <t>ANEXO III</t>
  </si>
  <si>
    <t>ANEXO IV</t>
  </si>
  <si>
    <t xml:space="preserve">   ¹ Inclui Serviços de Consultoria, Serviços de Terceiros Pessoa Física, Locação de Mão-de-Obra e Serviços de Terceiros Pessoa Jurídica;</t>
  </si>
  <si>
    <t>Fonte: SIAFI, SIGESP e Portaria STN nº 39, de 23.01.2002.</t>
  </si>
  <si>
    <t xml:space="preserve">  Fonte: SIAFI e Portaria STN n.º 39, de 23 de janeiro de 2002.</t>
  </si>
  <si>
    <t xml:space="preserve"> POSIÇÃO EM 31 DE DEZEMBRO DE 2001</t>
  </si>
  <si>
    <t xml:space="preserve"> JANEIRO A DEZEMBRO DE 2001</t>
  </si>
  <si>
    <t>(Portaria n.º 001/2002)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</si>
</sst>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R$&quot;#,##0.00_);[Red]\(&quot;R$&quot;#,##0.00\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49" fontId="3" fillId="0" borderId="0" xfId="0" applyNumberFormat="1" applyFont="1"/>
    <xf numFmtId="4" fontId="3" fillId="0" borderId="8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 indent="2"/>
    </xf>
    <xf numFmtId="49" fontId="3" fillId="0" borderId="0" xfId="0" applyNumberFormat="1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justify" vertical="center"/>
    </xf>
    <xf numFmtId="49" fontId="3" fillId="0" borderId="10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 vertical="center"/>
    </xf>
    <xf numFmtId="10" fontId="3" fillId="0" borderId="5" xfId="0" quotePrefix="1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Fill="1" applyBorder="1" applyAlignment="1">
      <alignment horizontal="right" vertical="center"/>
    </xf>
    <xf numFmtId="10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justify" wrapText="1"/>
    </xf>
    <xf numFmtId="0" fontId="5" fillId="0" borderId="0" xfId="0" applyFont="1"/>
    <xf numFmtId="49" fontId="3" fillId="0" borderId="0" xfId="0" applyNumberFormat="1" applyFont="1" applyBorder="1" applyAlignment="1">
      <alignment horizontal="left" inden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/>
    </xf>
    <xf numFmtId="10" fontId="3" fillId="0" borderId="6" xfId="0" quotePrefix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9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" fontId="3" fillId="0" borderId="3" xfId="0" quotePrefix="1" applyNumberFormat="1" applyFont="1" applyBorder="1" applyAlignment="1">
      <alignment horizontal="right" vertical="center"/>
    </xf>
    <xf numFmtId="4" fontId="3" fillId="0" borderId="6" xfId="0" quotePrefix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 indent="3"/>
    </xf>
    <xf numFmtId="0" fontId="3" fillId="0" borderId="8" xfId="0" applyFont="1" applyBorder="1" applyAlignment="1"/>
    <xf numFmtId="49" fontId="3" fillId="0" borderId="10" xfId="0" applyNumberFormat="1" applyFont="1" applyBorder="1" applyAlignment="1">
      <alignment horizontal="left" vertical="center" indent="1"/>
    </xf>
    <xf numFmtId="4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justify"/>
    </xf>
    <xf numFmtId="4" fontId="3" fillId="0" borderId="8" xfId="0" applyNumberFormat="1" applyFont="1" applyBorder="1"/>
    <xf numFmtId="49" fontId="3" fillId="0" borderId="10" xfId="0" applyNumberFormat="1" applyFont="1" applyBorder="1" applyAlignment="1">
      <alignment vertical="justify"/>
    </xf>
    <xf numFmtId="4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/>
    <xf numFmtId="49" fontId="7" fillId="0" borderId="5" xfId="0" applyNumberFormat="1" applyFont="1" applyBorder="1" applyAlignment="1">
      <alignment horizontal="left" vertical="justify" wrapText="1" indent="1"/>
    </xf>
    <xf numFmtId="49" fontId="3" fillId="0" borderId="0" xfId="0" applyNumberFormat="1" applyFont="1" applyAlignment="1">
      <alignment horizont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10" fontId="3" fillId="0" borderId="3" xfId="0" quotePrefix="1" applyNumberFormat="1" applyFont="1" applyBorder="1" applyAlignment="1">
      <alignment horizontal="center" vertical="center"/>
    </xf>
    <xf numFmtId="10" fontId="3" fillId="0" borderId="6" xfId="0" quotePrefix="1" applyNumberFormat="1" applyFont="1" applyBorder="1" applyAlignment="1">
      <alignment horizontal="center" vertical="center"/>
    </xf>
    <xf numFmtId="10" fontId="3" fillId="0" borderId="11" xfId="0" quotePrefix="1" applyNumberFormat="1" applyFont="1" applyBorder="1" applyAlignment="1">
      <alignment horizontal="center" vertical="center"/>
    </xf>
    <xf numFmtId="10" fontId="3" fillId="0" borderId="2" xfId="0" quotePrefix="1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1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5"/>
    </xf>
    <xf numFmtId="0" fontId="4" fillId="0" borderId="0" xfId="0" applyFont="1" applyAlignment="1">
      <alignment horizontal="left"/>
    </xf>
    <xf numFmtId="4" fontId="3" fillId="0" borderId="3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/>
    </xf>
    <xf numFmtId="0" fontId="0" fillId="0" borderId="14" xfId="0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14" xfId="0" applyBorder="1" applyAlignment="1"/>
    <xf numFmtId="4" fontId="3" fillId="0" borderId="2" xfId="0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0" fillId="0" borderId="7" xfId="0" applyBorder="1" applyAlignment="1"/>
    <xf numFmtId="0" fontId="0" fillId="0" borderId="13" xfId="0" applyBorder="1" applyAlignment="1"/>
    <xf numFmtId="4" fontId="3" fillId="0" borderId="3" xfId="0" quotePrefix="1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zoomScale="75" workbookViewId="0">
      <selection activeCell="J27" sqref="J27"/>
    </sheetView>
  </sheetViews>
  <sheetFormatPr defaultRowHeight="12.75" x14ac:dyDescent="0.2"/>
  <cols>
    <col min="1" max="1" width="59.140625" customWidth="1"/>
    <col min="2" max="2" width="20.28515625" customWidth="1"/>
    <col min="3" max="3" width="15" customWidth="1"/>
    <col min="4" max="4" width="20.7109375" customWidth="1"/>
    <col min="5" max="5" width="15" customWidth="1"/>
  </cols>
  <sheetData>
    <row r="1" spans="1:5" ht="20.25" customHeight="1" x14ac:dyDescent="0.25">
      <c r="A1" s="31"/>
    </row>
    <row r="2" spans="1:5" ht="15.75" x14ac:dyDescent="0.25">
      <c r="A2" s="62" t="s">
        <v>28</v>
      </c>
      <c r="B2" s="62"/>
      <c r="C2" s="62"/>
      <c r="D2" s="62"/>
      <c r="E2" s="62"/>
    </row>
    <row r="3" spans="1:5" ht="15.75" x14ac:dyDescent="0.25">
      <c r="A3" s="62" t="s">
        <v>82</v>
      </c>
      <c r="B3" s="62"/>
      <c r="C3" s="62"/>
      <c r="D3" s="62"/>
      <c r="E3" s="62"/>
    </row>
    <row r="4" spans="1:5" ht="10.5" customHeight="1" x14ac:dyDescent="0.25">
      <c r="A4" s="7"/>
      <c r="B4" s="7"/>
      <c r="C4" s="7"/>
      <c r="D4" s="7"/>
      <c r="E4" s="7"/>
    </row>
    <row r="5" spans="1:5" ht="15.75" x14ac:dyDescent="0.25">
      <c r="A5" s="62" t="s">
        <v>0</v>
      </c>
      <c r="B5" s="62"/>
      <c r="C5" s="62"/>
      <c r="D5" s="62"/>
      <c r="E5" s="62"/>
    </row>
    <row r="6" spans="1:5" ht="15.75" x14ac:dyDescent="0.2">
      <c r="A6" s="60" t="s">
        <v>1</v>
      </c>
      <c r="B6" s="60"/>
      <c r="C6" s="60"/>
      <c r="D6" s="60"/>
      <c r="E6" s="60"/>
    </row>
    <row r="7" spans="1:5" ht="15.75" x14ac:dyDescent="0.25">
      <c r="A7" s="55" t="s">
        <v>3</v>
      </c>
      <c r="B7" s="55"/>
      <c r="C7" s="55"/>
      <c r="D7" s="55"/>
      <c r="E7" s="55"/>
    </row>
    <row r="8" spans="1:5" ht="15.75" customHeight="1" x14ac:dyDescent="0.25">
      <c r="A8" s="55" t="s">
        <v>81</v>
      </c>
      <c r="B8" s="55"/>
      <c r="C8" s="55"/>
      <c r="D8" s="55"/>
      <c r="E8" s="55"/>
    </row>
    <row r="9" spans="1:5" ht="9" customHeight="1" x14ac:dyDescent="0.25">
      <c r="A9" s="2"/>
      <c r="B9" s="2"/>
      <c r="C9" s="2"/>
      <c r="D9" s="5"/>
      <c r="E9" s="2"/>
    </row>
    <row r="10" spans="1:5" ht="15.75" x14ac:dyDescent="0.25">
      <c r="A10" s="2" t="s">
        <v>18</v>
      </c>
      <c r="B10" s="7"/>
      <c r="C10" s="7"/>
      <c r="D10" s="8"/>
      <c r="E10" s="9" t="s">
        <v>2</v>
      </c>
    </row>
    <row r="11" spans="1:5" ht="22.5" customHeight="1" x14ac:dyDescent="0.25">
      <c r="A11" s="56" t="s">
        <v>4</v>
      </c>
      <c r="B11" s="58" t="s">
        <v>9</v>
      </c>
      <c r="C11" s="59"/>
      <c r="D11" s="59"/>
      <c r="E11" s="59"/>
    </row>
    <row r="12" spans="1:5" ht="33" customHeight="1" x14ac:dyDescent="0.2">
      <c r="A12" s="57"/>
      <c r="B12" s="10" t="s">
        <v>8</v>
      </c>
      <c r="C12" s="11" t="s">
        <v>7</v>
      </c>
      <c r="D12" s="12" t="s">
        <v>10</v>
      </c>
      <c r="E12" s="11" t="s">
        <v>7</v>
      </c>
    </row>
    <row r="13" spans="1:5" ht="15.75" x14ac:dyDescent="0.25">
      <c r="A13" s="13" t="s">
        <v>13</v>
      </c>
      <c r="B13" s="3">
        <f>+B14+B15</f>
        <v>1026447262.38</v>
      </c>
      <c r="C13" s="67">
        <f>B13/B17</f>
        <v>6.1193082003026342E-3</v>
      </c>
      <c r="D13" s="3">
        <f>+D14+D15</f>
        <v>1026447262.38</v>
      </c>
      <c r="E13" s="64">
        <f>+D13/D17</f>
        <v>6.1193082003026342E-3</v>
      </c>
    </row>
    <row r="14" spans="1:5" ht="15.75" x14ac:dyDescent="0.25">
      <c r="A14" s="4" t="s">
        <v>5</v>
      </c>
      <c r="B14" s="3">
        <v>727922684.74000001</v>
      </c>
      <c r="C14" s="68"/>
      <c r="D14" s="3">
        <v>727922684.74000001</v>
      </c>
      <c r="E14" s="65"/>
    </row>
    <row r="15" spans="1:5" ht="15.75" x14ac:dyDescent="0.25">
      <c r="A15" s="4" t="s">
        <v>6</v>
      </c>
      <c r="B15" s="3">
        <v>298524577.63999999</v>
      </c>
      <c r="C15" s="68"/>
      <c r="D15" s="3">
        <v>298524577.63999999</v>
      </c>
      <c r="E15" s="65"/>
    </row>
    <row r="16" spans="1:5" ht="15.75" x14ac:dyDescent="0.25">
      <c r="A16" s="4" t="s">
        <v>22</v>
      </c>
      <c r="B16" s="3">
        <v>0</v>
      </c>
      <c r="C16" s="68"/>
      <c r="D16" s="3">
        <v>0</v>
      </c>
      <c r="E16" s="65"/>
    </row>
    <row r="17" spans="1:5" ht="15.75" x14ac:dyDescent="0.25">
      <c r="A17" s="14" t="s">
        <v>11</v>
      </c>
      <c r="B17" s="15">
        <v>167739102000</v>
      </c>
      <c r="C17" s="69"/>
      <c r="D17" s="16">
        <v>167739102000</v>
      </c>
      <c r="E17" s="66"/>
    </row>
    <row r="18" spans="1:5" ht="10.5" customHeight="1" x14ac:dyDescent="0.25">
      <c r="A18" s="14"/>
      <c r="B18" s="17"/>
      <c r="C18" s="18"/>
      <c r="D18" s="19"/>
      <c r="E18" s="20"/>
    </row>
    <row r="19" spans="1:5" ht="15.75" x14ac:dyDescent="0.2">
      <c r="A19" s="14" t="s">
        <v>16</v>
      </c>
      <c r="B19" s="21">
        <f>1.21%*95%</f>
        <v>1.1494999999999998E-2</v>
      </c>
      <c r="C19" s="22"/>
      <c r="D19" s="23"/>
      <c r="E19" s="23"/>
    </row>
    <row r="20" spans="1:5" ht="15.75" x14ac:dyDescent="0.2">
      <c r="A20" s="14" t="s">
        <v>17</v>
      </c>
      <c r="B20" s="21" t="e">
        <f>+#REF!%</f>
        <v>#REF!</v>
      </c>
      <c r="C20" s="24"/>
      <c r="D20" s="25"/>
      <c r="E20" s="25"/>
    </row>
    <row r="21" spans="1:5" ht="31.5" customHeight="1" x14ac:dyDescent="0.2">
      <c r="A21" s="54" t="s">
        <v>78</v>
      </c>
      <c r="B21" s="54"/>
      <c r="C21" s="54"/>
      <c r="D21" s="26"/>
      <c r="E21" s="26"/>
    </row>
    <row r="22" spans="1:5" ht="15.75" x14ac:dyDescent="0.25">
      <c r="A22" s="7" t="s">
        <v>19</v>
      </c>
      <c r="B22" s="26"/>
      <c r="C22" s="26"/>
      <c r="D22" s="26"/>
      <c r="E22" s="26"/>
    </row>
    <row r="23" spans="1:5" ht="15.75" x14ac:dyDescent="0.25">
      <c r="A23" s="7" t="s">
        <v>14</v>
      </c>
      <c r="B23" s="7"/>
      <c r="C23" s="7"/>
      <c r="D23" s="7"/>
      <c r="E23" s="7"/>
    </row>
    <row r="24" spans="1:5" ht="15.75" x14ac:dyDescent="0.25">
      <c r="A24" s="7" t="s">
        <v>15</v>
      </c>
      <c r="B24" s="7"/>
      <c r="C24" s="7"/>
      <c r="D24" s="7"/>
      <c r="E24" s="7"/>
    </row>
    <row r="25" spans="1:5" ht="39.950000000000003" customHeight="1" x14ac:dyDescent="0.25">
      <c r="A25" s="7"/>
      <c r="B25" s="7"/>
      <c r="C25" s="7"/>
      <c r="D25" s="7"/>
      <c r="E25" s="7"/>
    </row>
    <row r="26" spans="1:5" ht="15.75" x14ac:dyDescent="0.25">
      <c r="A26" s="62" t="s">
        <v>25</v>
      </c>
      <c r="B26" s="62"/>
      <c r="C26" s="62"/>
      <c r="D26" s="62"/>
      <c r="E26" s="62"/>
    </row>
    <row r="27" spans="1:5" ht="15" customHeight="1" x14ac:dyDescent="0.25">
      <c r="A27" s="62" t="s">
        <v>12</v>
      </c>
      <c r="B27" s="62"/>
      <c r="C27" s="62"/>
      <c r="D27" s="62"/>
      <c r="E27" s="62"/>
    </row>
    <row r="28" spans="1:5" ht="39.950000000000003" customHeight="1" x14ac:dyDescent="0.25">
      <c r="A28" s="7"/>
      <c r="B28" s="7"/>
      <c r="C28" s="7"/>
      <c r="D28" s="7"/>
      <c r="E28" s="7"/>
    </row>
    <row r="29" spans="1:5" ht="15.75" x14ac:dyDescent="0.2">
      <c r="A29" s="29" t="s">
        <v>23</v>
      </c>
      <c r="B29" s="63" t="s">
        <v>24</v>
      </c>
      <c r="C29" s="63"/>
      <c r="D29" s="63"/>
      <c r="E29" s="63"/>
    </row>
    <row r="30" spans="1:5" ht="13.5" customHeight="1" x14ac:dyDescent="0.2">
      <c r="A30" s="29" t="s">
        <v>21</v>
      </c>
      <c r="B30" s="63" t="s">
        <v>20</v>
      </c>
      <c r="C30" s="63"/>
      <c r="D30" s="63"/>
      <c r="E30" s="63"/>
    </row>
    <row r="31" spans="1:5" x14ac:dyDescent="0.2">
      <c r="A31" s="30" t="s">
        <v>27</v>
      </c>
      <c r="B31" s="61" t="s">
        <v>26</v>
      </c>
      <c r="C31" s="61"/>
      <c r="D31" s="61"/>
      <c r="E31" s="61"/>
    </row>
  </sheetData>
  <mergeCells count="16">
    <mergeCell ref="B31:E31"/>
    <mergeCell ref="A2:E2"/>
    <mergeCell ref="A11:A12"/>
    <mergeCell ref="B11:E11"/>
    <mergeCell ref="A26:E26"/>
    <mergeCell ref="A3:E3"/>
    <mergeCell ref="A5:E5"/>
    <mergeCell ref="A6:E6"/>
    <mergeCell ref="A21:C21"/>
    <mergeCell ref="B30:E30"/>
    <mergeCell ref="A27:E27"/>
    <mergeCell ref="A7:E7"/>
    <mergeCell ref="A8:E8"/>
    <mergeCell ref="B29:E29"/>
    <mergeCell ref="E13:E17"/>
    <mergeCell ref="C13:C17"/>
  </mergeCells>
  <printOptions horizontalCentered="1"/>
  <pageMargins left="0.78740157480314965" right="0.39370078740157483" top="0.99" bottom="0.52" header="0.51181102362204722" footer="0.51181102362204722"/>
  <pageSetup paperSize="9" scale="85" orientation="landscape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75" workbookViewId="0">
      <selection activeCell="D24" sqref="D24"/>
    </sheetView>
  </sheetViews>
  <sheetFormatPr defaultRowHeight="12.75" x14ac:dyDescent="0.2"/>
  <cols>
    <col min="1" max="1" width="48.7109375" customWidth="1"/>
    <col min="2" max="2" width="24" customWidth="1"/>
    <col min="3" max="3" width="40.7109375" customWidth="1"/>
    <col min="4" max="4" width="24" customWidth="1"/>
  </cols>
  <sheetData>
    <row r="1" spans="1:5" ht="22.5" customHeight="1" x14ac:dyDescent="0.25">
      <c r="A1" s="31"/>
    </row>
    <row r="2" spans="1:5" ht="15.75" x14ac:dyDescent="0.25">
      <c r="A2" s="62" t="s">
        <v>74</v>
      </c>
      <c r="B2" s="62"/>
      <c r="C2" s="62"/>
      <c r="D2" s="62"/>
    </row>
    <row r="3" spans="1:5" ht="15.75" x14ac:dyDescent="0.25">
      <c r="A3" s="62" t="s">
        <v>82</v>
      </c>
      <c r="B3" s="62"/>
      <c r="C3" s="62"/>
      <c r="D3" s="62"/>
      <c r="E3" s="32"/>
    </row>
    <row r="4" spans="1:5" ht="10.5" customHeight="1" x14ac:dyDescent="0.25">
      <c r="A4" s="7"/>
      <c r="B4" s="7"/>
      <c r="C4" s="7"/>
      <c r="D4" s="7"/>
    </row>
    <row r="5" spans="1:5" ht="15.75" x14ac:dyDescent="0.25">
      <c r="A5" s="62" t="s">
        <v>0</v>
      </c>
      <c r="B5" s="62"/>
      <c r="C5" s="62"/>
      <c r="D5" s="62"/>
    </row>
    <row r="6" spans="1:5" ht="15.75" x14ac:dyDescent="0.2">
      <c r="A6" s="60" t="s">
        <v>1</v>
      </c>
      <c r="B6" s="60"/>
      <c r="C6" s="60"/>
      <c r="D6" s="60"/>
    </row>
    <row r="7" spans="1:5" ht="15.75" x14ac:dyDescent="0.25">
      <c r="A7" s="55" t="s">
        <v>29</v>
      </c>
      <c r="B7" s="55"/>
      <c r="C7" s="55"/>
      <c r="D7" s="55"/>
    </row>
    <row r="8" spans="1:5" ht="15.75" x14ac:dyDescent="0.25">
      <c r="A8" s="55" t="s">
        <v>30</v>
      </c>
      <c r="B8" s="55"/>
      <c r="C8" s="55"/>
      <c r="D8" s="55"/>
    </row>
    <row r="9" spans="1:5" ht="15.75" x14ac:dyDescent="0.25">
      <c r="A9" s="55" t="s">
        <v>70</v>
      </c>
      <c r="B9" s="55"/>
      <c r="C9" s="55"/>
      <c r="D9" s="55"/>
    </row>
    <row r="10" spans="1:5" ht="9" customHeight="1" x14ac:dyDescent="0.25">
      <c r="A10" s="2"/>
      <c r="B10" s="2"/>
      <c r="C10" s="2"/>
      <c r="D10" s="2"/>
    </row>
    <row r="11" spans="1:5" ht="15.75" x14ac:dyDescent="0.25">
      <c r="A11" s="2" t="s">
        <v>31</v>
      </c>
      <c r="B11" s="7"/>
      <c r="C11" s="7"/>
      <c r="D11" s="35" t="s">
        <v>2</v>
      </c>
    </row>
    <row r="12" spans="1:5" ht="33" customHeight="1" x14ac:dyDescent="0.2">
      <c r="A12" s="36" t="s">
        <v>32</v>
      </c>
      <c r="B12" s="37" t="s">
        <v>33</v>
      </c>
      <c r="C12" s="38" t="s">
        <v>32</v>
      </c>
      <c r="D12" s="38" t="s">
        <v>33</v>
      </c>
    </row>
    <row r="13" spans="1:5" ht="15.75" x14ac:dyDescent="0.25">
      <c r="A13" s="13" t="s">
        <v>34</v>
      </c>
      <c r="B13" s="3">
        <f>B14</f>
        <v>177551133.80000001</v>
      </c>
      <c r="C13" s="13" t="s">
        <v>35</v>
      </c>
      <c r="D13" s="39">
        <f>D14+D15+D16</f>
        <v>459955.45</v>
      </c>
    </row>
    <row r="14" spans="1:5" ht="15.75" x14ac:dyDescent="0.25">
      <c r="A14" s="28" t="s">
        <v>36</v>
      </c>
      <c r="B14" s="3">
        <f>B15+B16</f>
        <v>177551133.80000001</v>
      </c>
      <c r="C14" s="28" t="s">
        <v>37</v>
      </c>
      <c r="D14" s="40">
        <f>404424.01+6493.89</f>
        <v>410917.9</v>
      </c>
    </row>
    <row r="15" spans="1:5" ht="15.75" x14ac:dyDescent="0.25">
      <c r="A15" s="4" t="s">
        <v>38</v>
      </c>
      <c r="B15" s="3">
        <v>0</v>
      </c>
      <c r="C15" s="28" t="s">
        <v>39</v>
      </c>
      <c r="D15" s="40">
        <f>255.64+34759.85</f>
        <v>35015.49</v>
      </c>
    </row>
    <row r="16" spans="1:5" ht="15.75" x14ac:dyDescent="0.25">
      <c r="A16" s="4" t="s">
        <v>40</v>
      </c>
      <c r="B16" s="3">
        <f>B17+B18+B19+B20</f>
        <v>177551133.80000001</v>
      </c>
      <c r="C16" s="28" t="s">
        <v>41</v>
      </c>
      <c r="D16" s="40">
        <v>14022.06</v>
      </c>
    </row>
    <row r="17" spans="1:5" ht="15.75" x14ac:dyDescent="0.25">
      <c r="A17" s="41" t="s">
        <v>42</v>
      </c>
      <c r="B17" s="3">
        <v>0</v>
      </c>
      <c r="C17" s="42"/>
      <c r="D17" s="33"/>
    </row>
    <row r="18" spans="1:5" ht="15.75" x14ac:dyDescent="0.25">
      <c r="A18" s="41" t="s">
        <v>43</v>
      </c>
      <c r="B18" s="3">
        <v>177450624.99000001</v>
      </c>
      <c r="C18" s="42"/>
      <c r="D18" s="33"/>
    </row>
    <row r="19" spans="1:5" ht="15.75" x14ac:dyDescent="0.25">
      <c r="A19" s="41" t="s">
        <v>44</v>
      </c>
      <c r="B19" s="3">
        <v>100508.81</v>
      </c>
      <c r="C19" s="42"/>
      <c r="D19" s="33"/>
    </row>
    <row r="20" spans="1:5" ht="15.75" x14ac:dyDescent="0.25">
      <c r="A20" s="41" t="s">
        <v>45</v>
      </c>
      <c r="B20" s="3">
        <v>0</v>
      </c>
      <c r="C20" s="42"/>
      <c r="D20" s="33"/>
    </row>
    <row r="21" spans="1:5" ht="9.75" customHeight="1" x14ac:dyDescent="0.25">
      <c r="A21" s="41"/>
      <c r="B21" s="3"/>
      <c r="C21" s="42"/>
      <c r="D21" s="33"/>
    </row>
    <row r="22" spans="1:5" ht="15.75" x14ac:dyDescent="0.2">
      <c r="A22" s="43" t="s">
        <v>46</v>
      </c>
      <c r="B22" s="44">
        <f>B13</f>
        <v>177551133.80000001</v>
      </c>
      <c r="C22" s="43" t="s">
        <v>46</v>
      </c>
      <c r="D22" s="15">
        <f>D13</f>
        <v>459955.45</v>
      </c>
    </row>
    <row r="23" spans="1:5" ht="15.75" x14ac:dyDescent="0.2">
      <c r="A23" s="43" t="s">
        <v>47</v>
      </c>
      <c r="B23" s="44">
        <v>0</v>
      </c>
      <c r="C23" s="43" t="s">
        <v>48</v>
      </c>
      <c r="D23" s="15">
        <f>B13-D13</f>
        <v>177091178.35000002</v>
      </c>
    </row>
    <row r="24" spans="1:5" ht="15.75" x14ac:dyDescent="0.2">
      <c r="A24" s="43" t="s">
        <v>49</v>
      </c>
      <c r="B24" s="44">
        <f>B22+B23</f>
        <v>177551133.80000001</v>
      </c>
      <c r="C24" s="43" t="s">
        <v>49</v>
      </c>
      <c r="D24" s="15">
        <f>D22+D23</f>
        <v>177551133.80000001</v>
      </c>
    </row>
    <row r="25" spans="1:5" ht="15.75" x14ac:dyDescent="0.25">
      <c r="A25" s="45" t="s">
        <v>50</v>
      </c>
      <c r="B25" s="26"/>
      <c r="C25" s="26"/>
      <c r="D25" s="26"/>
    </row>
    <row r="26" spans="1:5" ht="15.75" x14ac:dyDescent="0.25">
      <c r="A26" s="45"/>
      <c r="B26" s="26"/>
      <c r="C26" s="26"/>
      <c r="D26" s="26"/>
    </row>
    <row r="27" spans="1:5" ht="22.5" customHeight="1" x14ac:dyDescent="0.25">
      <c r="A27" s="7"/>
      <c r="B27" s="7"/>
      <c r="C27" s="7"/>
      <c r="D27" s="7"/>
      <c r="E27" s="7"/>
    </row>
    <row r="28" spans="1:5" ht="22.5" customHeight="1" x14ac:dyDescent="0.25">
      <c r="A28" s="62" t="s">
        <v>25</v>
      </c>
      <c r="B28" s="62"/>
      <c r="C28" s="62"/>
      <c r="D28" s="62"/>
      <c r="E28" s="62"/>
    </row>
    <row r="29" spans="1:5" ht="15" customHeight="1" x14ac:dyDescent="0.25">
      <c r="A29" s="62" t="s">
        <v>12</v>
      </c>
      <c r="B29" s="62"/>
      <c r="C29" s="62"/>
      <c r="D29" s="62"/>
      <c r="E29" s="62"/>
    </row>
    <row r="30" spans="1:5" ht="39.950000000000003" customHeight="1" x14ac:dyDescent="0.25">
      <c r="A30" s="7"/>
      <c r="B30" s="7"/>
      <c r="C30" s="7"/>
      <c r="D30" s="7"/>
      <c r="E30" s="7"/>
    </row>
    <row r="31" spans="1:5" ht="15.75" x14ac:dyDescent="0.2">
      <c r="A31" s="29" t="s">
        <v>23</v>
      </c>
      <c r="B31" s="63" t="s">
        <v>24</v>
      </c>
      <c r="C31" s="63"/>
      <c r="D31" s="63"/>
      <c r="E31" s="63"/>
    </row>
    <row r="32" spans="1:5" ht="13.5" customHeight="1" x14ac:dyDescent="0.2">
      <c r="A32" s="29" t="s">
        <v>21</v>
      </c>
      <c r="B32" s="63" t="s">
        <v>20</v>
      </c>
      <c r="C32" s="63"/>
      <c r="D32" s="63"/>
      <c r="E32" s="63"/>
    </row>
    <row r="33" spans="1:5" x14ac:dyDescent="0.2">
      <c r="A33" s="30" t="s">
        <v>27</v>
      </c>
      <c r="B33" s="61" t="s">
        <v>26</v>
      </c>
      <c r="C33" s="61"/>
      <c r="D33" s="61"/>
      <c r="E33" s="61"/>
    </row>
    <row r="35" spans="1:5" ht="15.75" customHeight="1" x14ac:dyDescent="0.2">
      <c r="A35" s="1"/>
      <c r="B35" s="1"/>
      <c r="C35" s="1"/>
      <c r="D35" s="1"/>
    </row>
    <row r="36" spans="1:5" ht="18" x14ac:dyDescent="0.25">
      <c r="A36" s="71"/>
      <c r="B36" s="71"/>
      <c r="C36" s="71"/>
      <c r="D36" s="71"/>
    </row>
    <row r="37" spans="1:5" ht="18" x14ac:dyDescent="0.25">
      <c r="A37" s="27"/>
      <c r="B37" s="1"/>
      <c r="C37" s="1"/>
      <c r="D37" s="1"/>
    </row>
    <row r="38" spans="1:5" ht="18" x14ac:dyDescent="0.25">
      <c r="A38" s="70"/>
      <c r="B38" s="70"/>
      <c r="C38" s="70"/>
      <c r="D38" s="70"/>
    </row>
    <row r="39" spans="1:5" ht="18" x14ac:dyDescent="0.25">
      <c r="A39" s="70"/>
      <c r="B39" s="70"/>
      <c r="C39" s="70"/>
      <c r="D39" s="70"/>
    </row>
  </sheetData>
  <mergeCells count="15">
    <mergeCell ref="A38:D38"/>
    <mergeCell ref="A39:D39"/>
    <mergeCell ref="A36:D36"/>
    <mergeCell ref="A2:D2"/>
    <mergeCell ref="A5:D5"/>
    <mergeCell ref="A7:D7"/>
    <mergeCell ref="A3:D3"/>
    <mergeCell ref="B31:E31"/>
    <mergeCell ref="B32:E32"/>
    <mergeCell ref="A9:D9"/>
    <mergeCell ref="B33:E33"/>
    <mergeCell ref="A8:D8"/>
    <mergeCell ref="A28:E28"/>
    <mergeCell ref="A6:D6"/>
    <mergeCell ref="A29:E29"/>
  </mergeCells>
  <printOptions horizontalCentered="1"/>
  <pageMargins left="0.78740157480314965" right="0.39370078740157483" top="0.82677165354330717" bottom="0.70866141732283472" header="0.51181102362204722" footer="0.51181102362204722"/>
  <pageSetup paperSize="9" scale="85" orientation="landscape" horizontalDpi="30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5" workbookViewId="0">
      <selection activeCell="B18" sqref="B18:B19"/>
    </sheetView>
  </sheetViews>
  <sheetFormatPr defaultRowHeight="12.75" x14ac:dyDescent="0.2"/>
  <cols>
    <col min="1" max="1" width="34.42578125" customWidth="1"/>
    <col min="2" max="6" width="20.7109375" customWidth="1"/>
  </cols>
  <sheetData>
    <row r="1" spans="1:10" ht="22.5" customHeight="1" x14ac:dyDescent="0.25">
      <c r="A1" s="31"/>
    </row>
    <row r="2" spans="1:10" ht="15.75" x14ac:dyDescent="0.25">
      <c r="A2" s="62" t="s">
        <v>75</v>
      </c>
      <c r="B2" s="62"/>
      <c r="C2" s="62"/>
      <c r="D2" s="62"/>
      <c r="E2" s="62"/>
      <c r="F2" s="62"/>
    </row>
    <row r="3" spans="1:10" ht="15.75" x14ac:dyDescent="0.25">
      <c r="A3" s="62" t="s">
        <v>82</v>
      </c>
      <c r="B3" s="62"/>
      <c r="C3" s="62"/>
      <c r="D3" s="62"/>
      <c r="E3" s="62"/>
      <c r="F3" s="62"/>
    </row>
    <row r="4" spans="1:10" ht="15.75" x14ac:dyDescent="0.25">
      <c r="A4" s="72"/>
      <c r="B4" s="72"/>
      <c r="C4" s="72"/>
      <c r="D4" s="72"/>
      <c r="E4" s="72"/>
      <c r="F4" s="72"/>
    </row>
    <row r="5" spans="1:10" ht="15.75" x14ac:dyDescent="0.25">
      <c r="A5" s="62" t="s">
        <v>0</v>
      </c>
      <c r="B5" s="62"/>
      <c r="C5" s="62"/>
      <c r="D5" s="62"/>
      <c r="E5" s="62"/>
      <c r="F5" s="62"/>
    </row>
    <row r="6" spans="1:10" ht="15.75" customHeight="1" x14ac:dyDescent="0.2">
      <c r="A6" s="60" t="s">
        <v>1</v>
      </c>
      <c r="B6" s="60"/>
      <c r="C6" s="60"/>
      <c r="D6" s="60"/>
      <c r="E6" s="60"/>
      <c r="F6" s="60"/>
    </row>
    <row r="7" spans="1:10" ht="15.75" customHeight="1" x14ac:dyDescent="0.25">
      <c r="A7" s="55" t="s">
        <v>51</v>
      </c>
      <c r="B7" s="55"/>
      <c r="C7" s="55"/>
      <c r="D7" s="55"/>
      <c r="E7" s="55"/>
      <c r="F7" s="55"/>
    </row>
    <row r="8" spans="1:10" ht="15.75" customHeight="1" x14ac:dyDescent="0.25">
      <c r="A8" s="55" t="s">
        <v>30</v>
      </c>
      <c r="B8" s="55"/>
      <c r="C8" s="55"/>
      <c r="D8" s="55"/>
      <c r="E8" s="55"/>
      <c r="F8" s="55"/>
    </row>
    <row r="9" spans="1:10" ht="15.75" customHeight="1" x14ac:dyDescent="0.25">
      <c r="A9" s="55" t="s">
        <v>80</v>
      </c>
      <c r="B9" s="55"/>
      <c r="C9" s="55"/>
      <c r="D9" s="55"/>
      <c r="E9" s="55"/>
      <c r="F9" s="55"/>
    </row>
    <row r="10" spans="1:10" ht="9" customHeight="1" x14ac:dyDescent="0.25">
      <c r="B10" s="2"/>
      <c r="C10" s="2"/>
      <c r="D10" s="2"/>
      <c r="E10" s="5"/>
      <c r="F10" s="2"/>
    </row>
    <row r="11" spans="1:10" ht="15.75" x14ac:dyDescent="0.25">
      <c r="A11" s="2" t="s">
        <v>52</v>
      </c>
      <c r="B11" s="2"/>
      <c r="C11" s="7"/>
      <c r="D11" s="7"/>
      <c r="E11" s="8"/>
      <c r="F11" s="35" t="s">
        <v>2</v>
      </c>
    </row>
    <row r="12" spans="1:10" ht="22.5" customHeight="1" x14ac:dyDescent="0.25">
      <c r="A12" s="98" t="s">
        <v>53</v>
      </c>
      <c r="B12" s="82" t="s">
        <v>54</v>
      </c>
      <c r="C12" s="99" t="s">
        <v>55</v>
      </c>
      <c r="D12" s="100"/>
      <c r="E12" s="87" t="s">
        <v>56</v>
      </c>
      <c r="F12" s="101" t="s">
        <v>57</v>
      </c>
      <c r="J12" s="6"/>
    </row>
    <row r="13" spans="1:10" ht="33" customHeight="1" x14ac:dyDescent="0.2">
      <c r="A13" s="80"/>
      <c r="B13" s="83"/>
      <c r="C13" s="11" t="s">
        <v>58</v>
      </c>
      <c r="D13" s="12" t="s">
        <v>59</v>
      </c>
      <c r="E13" s="88"/>
      <c r="F13" s="102"/>
    </row>
    <row r="14" spans="1:10" ht="9.9499999999999993" customHeight="1" x14ac:dyDescent="0.2">
      <c r="A14" s="92" t="s">
        <v>60</v>
      </c>
      <c r="B14" s="84">
        <f>255.64+34759.85</f>
        <v>35015.49</v>
      </c>
      <c r="C14" s="84">
        <f>394343.64-35015.49</f>
        <v>359328.15</v>
      </c>
      <c r="D14" s="91">
        <v>150830406.43000001</v>
      </c>
      <c r="E14" s="84">
        <f>'ANEXO II '!D23</f>
        <v>177091178.35000002</v>
      </c>
      <c r="F14" s="95">
        <v>0</v>
      </c>
    </row>
    <row r="15" spans="1:10" ht="20.100000000000001" customHeight="1" x14ac:dyDescent="0.2">
      <c r="A15" s="93"/>
      <c r="B15" s="89"/>
      <c r="C15" s="85"/>
      <c r="D15" s="89"/>
      <c r="E15" s="85"/>
      <c r="F15" s="96"/>
    </row>
    <row r="16" spans="1:10" ht="20.100000000000001" customHeight="1" x14ac:dyDescent="0.2">
      <c r="A16" s="93"/>
      <c r="B16" s="89"/>
      <c r="C16" s="85"/>
      <c r="D16" s="89"/>
      <c r="E16" s="85"/>
      <c r="F16" s="96"/>
    </row>
    <row r="17" spans="1:6" ht="9.9499999999999993" customHeight="1" x14ac:dyDescent="0.2">
      <c r="A17" s="94"/>
      <c r="B17" s="90"/>
      <c r="C17" s="86"/>
      <c r="D17" s="90"/>
      <c r="E17" s="86"/>
      <c r="F17" s="97"/>
    </row>
    <row r="18" spans="1:6" ht="20.100000000000001" customHeight="1" x14ac:dyDescent="0.2">
      <c r="A18" s="80" t="s">
        <v>61</v>
      </c>
      <c r="B18" s="78">
        <f>B14</f>
        <v>35015.49</v>
      </c>
      <c r="C18" s="44">
        <f>C14</f>
        <v>359328.15</v>
      </c>
      <c r="D18" s="52">
        <f>D14</f>
        <v>150830406.43000001</v>
      </c>
      <c r="E18" s="73">
        <f>E14</f>
        <v>177091178.35000002</v>
      </c>
      <c r="F18" s="73">
        <f>F14</f>
        <v>0</v>
      </c>
    </row>
    <row r="19" spans="1:6" ht="20.100000000000001" customHeight="1" x14ac:dyDescent="0.2">
      <c r="A19" s="81"/>
      <c r="B19" s="79"/>
      <c r="C19" s="76">
        <f>C18+D18</f>
        <v>151189734.58000001</v>
      </c>
      <c r="D19" s="77"/>
      <c r="E19" s="74"/>
      <c r="F19" s="74"/>
    </row>
    <row r="20" spans="1:6" ht="15.75" x14ac:dyDescent="0.25">
      <c r="A20" s="45" t="s">
        <v>50</v>
      </c>
      <c r="B20" s="46"/>
      <c r="C20" s="46"/>
      <c r="D20" s="46"/>
      <c r="E20" s="46"/>
      <c r="F20" s="46"/>
    </row>
    <row r="21" spans="1:6" ht="15.75" x14ac:dyDescent="0.25">
      <c r="A21" s="45"/>
      <c r="B21" s="46"/>
      <c r="C21" s="46"/>
      <c r="D21" s="46"/>
      <c r="E21" s="46"/>
      <c r="F21" s="46"/>
    </row>
    <row r="22" spans="1:6" ht="15.75" x14ac:dyDescent="0.25">
      <c r="A22" s="45"/>
      <c r="B22" s="46"/>
      <c r="C22" s="46"/>
      <c r="D22" s="46"/>
      <c r="E22" s="46"/>
      <c r="F22" s="46"/>
    </row>
    <row r="23" spans="1:6" ht="39.950000000000003" customHeight="1" x14ac:dyDescent="0.25">
      <c r="A23" s="7"/>
      <c r="B23" s="7"/>
      <c r="C23" s="7"/>
      <c r="D23" s="53"/>
      <c r="E23" s="7"/>
    </row>
    <row r="24" spans="1:6" ht="15.75" x14ac:dyDescent="0.25">
      <c r="A24" s="62" t="s">
        <v>25</v>
      </c>
      <c r="B24" s="62"/>
      <c r="C24" s="62"/>
      <c r="D24" s="62"/>
      <c r="E24" s="62"/>
      <c r="F24" s="62"/>
    </row>
    <row r="25" spans="1:6" ht="15" customHeight="1" x14ac:dyDescent="0.25">
      <c r="A25" s="62" t="s">
        <v>12</v>
      </c>
      <c r="B25" s="62"/>
      <c r="C25" s="62"/>
      <c r="D25" s="62"/>
      <c r="E25" s="62"/>
      <c r="F25" s="62"/>
    </row>
    <row r="26" spans="1:6" ht="39.950000000000003" customHeight="1" x14ac:dyDescent="0.25">
      <c r="A26" s="7"/>
      <c r="B26" s="7"/>
      <c r="C26" s="7"/>
      <c r="D26" s="7"/>
      <c r="E26" s="7"/>
    </row>
    <row r="27" spans="1:6" ht="15.75" x14ac:dyDescent="0.2">
      <c r="A27" s="63" t="s">
        <v>23</v>
      </c>
      <c r="B27" s="63"/>
      <c r="C27" s="63"/>
      <c r="D27" s="63" t="s">
        <v>24</v>
      </c>
      <c r="E27" s="63"/>
      <c r="F27" s="63"/>
    </row>
    <row r="28" spans="1:6" ht="13.5" customHeight="1" x14ac:dyDescent="0.2">
      <c r="A28" s="63" t="s">
        <v>21</v>
      </c>
      <c r="B28" s="63"/>
      <c r="C28" s="63"/>
      <c r="D28" s="63" t="s">
        <v>20</v>
      </c>
      <c r="E28" s="63"/>
      <c r="F28" s="63"/>
    </row>
    <row r="29" spans="1:6" x14ac:dyDescent="0.2">
      <c r="A29" s="61" t="s">
        <v>27</v>
      </c>
      <c r="B29" s="61"/>
      <c r="C29" s="61"/>
      <c r="D29" s="61" t="s">
        <v>26</v>
      </c>
      <c r="E29" s="61"/>
      <c r="F29" s="61"/>
    </row>
    <row r="31" spans="1:6" ht="13.5" customHeight="1" x14ac:dyDescent="0.25">
      <c r="A31" s="75"/>
      <c r="B31" s="75"/>
      <c r="C31" s="75"/>
      <c r="D31" s="75"/>
      <c r="E31" s="75"/>
      <c r="F31" s="75"/>
    </row>
    <row r="32" spans="1:6" x14ac:dyDescent="0.2">
      <c r="B32" s="1"/>
      <c r="C32" s="1"/>
      <c r="D32" s="1"/>
      <c r="E32" s="1"/>
      <c r="F32" s="1"/>
    </row>
    <row r="33" spans="2:6" ht="209.25" customHeight="1" x14ac:dyDescent="0.2">
      <c r="B33" s="1"/>
      <c r="C33" s="1"/>
      <c r="D33" s="1"/>
      <c r="E33" s="1"/>
      <c r="F33" s="1"/>
    </row>
    <row r="34" spans="2:6" ht="18" x14ac:dyDescent="0.25">
      <c r="B34" s="71"/>
      <c r="C34" s="71"/>
      <c r="D34" s="71"/>
      <c r="E34" s="71"/>
      <c r="F34" s="71"/>
    </row>
    <row r="35" spans="2:6" ht="18" x14ac:dyDescent="0.25">
      <c r="B35" s="27"/>
      <c r="C35" s="1"/>
      <c r="D35" s="1"/>
      <c r="E35" s="1"/>
      <c r="F35" s="1"/>
    </row>
    <row r="36" spans="2:6" ht="18" x14ac:dyDescent="0.25">
      <c r="B36" s="70"/>
      <c r="C36" s="70"/>
      <c r="D36" s="70"/>
      <c r="E36" s="70"/>
      <c r="F36" s="70"/>
    </row>
    <row r="37" spans="2:6" ht="18" x14ac:dyDescent="0.25">
      <c r="B37" s="70"/>
      <c r="C37" s="70"/>
      <c r="D37" s="70"/>
      <c r="E37" s="70"/>
      <c r="F37" s="70"/>
    </row>
  </sheetData>
  <mergeCells count="38">
    <mergeCell ref="D28:F28"/>
    <mergeCell ref="A8:F8"/>
    <mergeCell ref="A9:F9"/>
    <mergeCell ref="A12:A13"/>
    <mergeCell ref="C12:D12"/>
    <mergeCell ref="F12:F13"/>
    <mergeCell ref="B37:F37"/>
    <mergeCell ref="B34:F34"/>
    <mergeCell ref="F18:F19"/>
    <mergeCell ref="D31:F31"/>
    <mergeCell ref="C19:D19"/>
    <mergeCell ref="B18:B19"/>
    <mergeCell ref="E18:E19"/>
    <mergeCell ref="D29:F29"/>
    <mergeCell ref="A27:C27"/>
    <mergeCell ref="A18:A19"/>
    <mergeCell ref="A31:C31"/>
    <mergeCell ref="A28:C28"/>
    <mergeCell ref="A29:C29"/>
    <mergeCell ref="A24:F24"/>
    <mergeCell ref="A25:F25"/>
    <mergeCell ref="D27:F27"/>
    <mergeCell ref="A2:F2"/>
    <mergeCell ref="A3:F3"/>
    <mergeCell ref="A4:C4"/>
    <mergeCell ref="D4:F4"/>
    <mergeCell ref="B36:F36"/>
    <mergeCell ref="B12:B13"/>
    <mergeCell ref="E14:E17"/>
    <mergeCell ref="E12:E13"/>
    <mergeCell ref="B14:B17"/>
    <mergeCell ref="C14:C17"/>
    <mergeCell ref="D14:D17"/>
    <mergeCell ref="A14:A17"/>
    <mergeCell ref="F14:F17"/>
    <mergeCell ref="A5:F5"/>
    <mergeCell ref="A6:F6"/>
    <mergeCell ref="A7:F7"/>
  </mergeCells>
  <printOptions horizontalCentered="1"/>
  <pageMargins left="0.78740157480314965" right="0.39370078740157483" top="0.9055118110236221" bottom="0.55118110236220474" header="0.51181102362204722" footer="0.51181102362204722"/>
  <pageSetup paperSize="9" scale="85" orientation="landscape" horizontalDpi="30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="75" workbookViewId="0">
      <selection activeCell="I27" sqref="I27"/>
    </sheetView>
  </sheetViews>
  <sheetFormatPr defaultRowHeight="12.75" x14ac:dyDescent="0.2"/>
  <cols>
    <col min="1" max="1" width="62.28515625" customWidth="1"/>
    <col min="2" max="3" width="34" customWidth="1"/>
  </cols>
  <sheetData>
    <row r="1" spans="1:5" ht="22.5" customHeight="1" x14ac:dyDescent="0.25">
      <c r="A1" s="31"/>
    </row>
    <row r="2" spans="1:5" ht="15.75" x14ac:dyDescent="0.25">
      <c r="A2" s="62" t="s">
        <v>76</v>
      </c>
      <c r="B2" s="62"/>
      <c r="C2" s="62"/>
      <c r="D2" s="32"/>
    </row>
    <row r="3" spans="1:5" ht="15.75" x14ac:dyDescent="0.25">
      <c r="A3" s="62" t="s">
        <v>82</v>
      </c>
      <c r="B3" s="62"/>
      <c r="C3" s="62"/>
      <c r="D3" s="32"/>
      <c r="E3" s="32"/>
    </row>
    <row r="4" spans="1:5" ht="15.75" x14ac:dyDescent="0.25">
      <c r="A4" s="72"/>
      <c r="B4" s="72"/>
      <c r="C4" s="72"/>
    </row>
    <row r="5" spans="1:5" ht="15.75" x14ac:dyDescent="0.25">
      <c r="A5" s="62" t="s">
        <v>0</v>
      </c>
      <c r="B5" s="62"/>
      <c r="C5" s="62"/>
    </row>
    <row r="6" spans="1:5" ht="15.75" x14ac:dyDescent="0.2">
      <c r="A6" s="60" t="s">
        <v>1</v>
      </c>
      <c r="B6" s="60"/>
      <c r="C6" s="60"/>
    </row>
    <row r="7" spans="1:5" ht="15.75" x14ac:dyDescent="0.25">
      <c r="A7" s="55" t="s">
        <v>62</v>
      </c>
      <c r="B7" s="55"/>
      <c r="C7" s="55"/>
    </row>
    <row r="8" spans="1:5" ht="15.75" x14ac:dyDescent="0.25">
      <c r="A8" s="55" t="s">
        <v>30</v>
      </c>
      <c r="B8" s="55"/>
      <c r="C8" s="55"/>
    </row>
    <row r="9" spans="1:5" ht="15.75" x14ac:dyDescent="0.25">
      <c r="A9" s="55" t="s">
        <v>69</v>
      </c>
      <c r="B9" s="55"/>
      <c r="C9" s="55"/>
    </row>
    <row r="10" spans="1:5" ht="9" customHeight="1" x14ac:dyDescent="0.25">
      <c r="A10" s="2"/>
      <c r="B10" s="2"/>
      <c r="C10" s="2"/>
    </row>
    <row r="11" spans="1:5" ht="15.75" x14ac:dyDescent="0.25">
      <c r="A11" s="2" t="s">
        <v>63</v>
      </c>
      <c r="B11" s="7"/>
      <c r="C11" s="35" t="s">
        <v>2</v>
      </c>
    </row>
    <row r="12" spans="1:5" ht="33" customHeight="1" x14ac:dyDescent="0.2">
      <c r="A12" s="36" t="s">
        <v>32</v>
      </c>
      <c r="B12" s="37" t="s">
        <v>72</v>
      </c>
      <c r="C12" s="38" t="s">
        <v>71</v>
      </c>
    </row>
    <row r="13" spans="1:5" ht="15.75" x14ac:dyDescent="0.25">
      <c r="A13" s="13"/>
      <c r="B13" s="3"/>
      <c r="C13" s="39"/>
    </row>
    <row r="14" spans="1:5" ht="15.75" x14ac:dyDescent="0.25">
      <c r="A14" s="41" t="s">
        <v>64</v>
      </c>
      <c r="B14" s="47">
        <v>124300787000</v>
      </c>
      <c r="C14" s="40">
        <f>'ANEXO I'!B17</f>
        <v>167739102000</v>
      </c>
    </row>
    <row r="15" spans="1:5" ht="15.75" x14ac:dyDescent="0.25">
      <c r="A15" s="4"/>
      <c r="B15" s="3"/>
      <c r="C15" s="40"/>
    </row>
    <row r="16" spans="1:5" ht="15.75" x14ac:dyDescent="0.25">
      <c r="A16" s="41" t="s">
        <v>65</v>
      </c>
      <c r="B16" s="40">
        <v>97108641.790000007</v>
      </c>
      <c r="C16" s="40">
        <f>116885365.17+77700</f>
        <v>116963065.17</v>
      </c>
    </row>
    <row r="17" spans="1:5" ht="15.75" x14ac:dyDescent="0.25">
      <c r="A17" s="41"/>
      <c r="B17" s="3"/>
      <c r="C17" s="33"/>
    </row>
    <row r="18" spans="1:5" ht="9.75" customHeight="1" x14ac:dyDescent="0.25">
      <c r="A18" s="41"/>
      <c r="B18" s="3"/>
      <c r="C18" s="33"/>
    </row>
    <row r="19" spans="1:5" ht="31.5" x14ac:dyDescent="0.2">
      <c r="A19" s="48" t="s">
        <v>66</v>
      </c>
      <c r="B19" s="49">
        <f>B16/B14*100</f>
        <v>7.8123915490575305E-2</v>
      </c>
      <c r="C19" s="49">
        <f>C16/C14*100</f>
        <v>6.972915901862882E-2</v>
      </c>
    </row>
    <row r="20" spans="1:5" ht="15.75" x14ac:dyDescent="0.2">
      <c r="A20" s="50" t="s">
        <v>79</v>
      </c>
      <c r="B20" s="26"/>
      <c r="C20" s="26"/>
    </row>
    <row r="21" spans="1:5" ht="9.75" customHeight="1" x14ac:dyDescent="0.2">
      <c r="A21" s="50"/>
      <c r="B21" s="26"/>
      <c r="C21" s="26"/>
    </row>
    <row r="22" spans="1:5" ht="15" customHeight="1" x14ac:dyDescent="0.25">
      <c r="A22" s="7" t="s">
        <v>77</v>
      </c>
      <c r="B22" s="7"/>
      <c r="C22" s="7"/>
    </row>
    <row r="23" spans="1:5" ht="15" customHeight="1" x14ac:dyDescent="0.25">
      <c r="A23" s="7" t="s">
        <v>68</v>
      </c>
      <c r="B23" s="7"/>
      <c r="C23" s="7"/>
    </row>
    <row r="24" spans="1:5" ht="15" customHeight="1" x14ac:dyDescent="0.25">
      <c r="A24" s="7"/>
      <c r="B24" s="7"/>
      <c r="C24" s="7"/>
    </row>
    <row r="25" spans="1:5" ht="15" customHeight="1" x14ac:dyDescent="0.25">
      <c r="A25" s="7"/>
      <c r="B25" s="7"/>
      <c r="C25" s="7"/>
    </row>
    <row r="26" spans="1:5" ht="39.950000000000003" customHeight="1" x14ac:dyDescent="0.25">
      <c r="A26" s="7"/>
      <c r="B26" s="7"/>
      <c r="C26" s="7"/>
      <c r="D26" s="7"/>
      <c r="E26" s="7"/>
    </row>
    <row r="27" spans="1:5" ht="15.75" x14ac:dyDescent="0.25">
      <c r="A27" s="62" t="s">
        <v>25</v>
      </c>
      <c r="B27" s="62"/>
      <c r="C27" s="62"/>
      <c r="D27" s="32"/>
      <c r="E27" s="32"/>
    </row>
    <row r="28" spans="1:5" ht="15" customHeight="1" x14ac:dyDescent="0.25">
      <c r="A28" s="62" t="s">
        <v>12</v>
      </c>
      <c r="B28" s="62"/>
      <c r="C28" s="62"/>
      <c r="D28" s="32"/>
      <c r="E28" s="32"/>
    </row>
    <row r="29" spans="1:5" ht="39.950000000000003" customHeight="1" x14ac:dyDescent="0.25">
      <c r="A29" s="7"/>
      <c r="B29" s="7"/>
      <c r="C29" s="7"/>
      <c r="D29" s="7"/>
      <c r="E29" s="7"/>
    </row>
    <row r="30" spans="1:5" ht="15.75" x14ac:dyDescent="0.25">
      <c r="A30" s="29" t="s">
        <v>23</v>
      </c>
      <c r="B30" s="75" t="s">
        <v>24</v>
      </c>
      <c r="C30" s="75"/>
      <c r="D30" s="34"/>
      <c r="E30" s="34"/>
    </row>
    <row r="31" spans="1:5" ht="13.5" customHeight="1" x14ac:dyDescent="0.25">
      <c r="A31" s="29" t="s">
        <v>21</v>
      </c>
      <c r="B31" s="75" t="s">
        <v>20</v>
      </c>
      <c r="C31" s="75"/>
      <c r="D31" s="34"/>
      <c r="E31" s="34"/>
    </row>
    <row r="32" spans="1:5" x14ac:dyDescent="0.2">
      <c r="A32" s="30" t="s">
        <v>27</v>
      </c>
      <c r="B32" s="103" t="s">
        <v>26</v>
      </c>
      <c r="C32" s="103"/>
      <c r="D32" s="51"/>
      <c r="E32" s="51"/>
    </row>
    <row r="34" spans="1:3" x14ac:dyDescent="0.2">
      <c r="A34" s="1"/>
      <c r="B34" s="1"/>
      <c r="C34" s="1"/>
    </row>
    <row r="35" spans="1:3" ht="181.5" customHeight="1" x14ac:dyDescent="0.2">
      <c r="A35" s="1"/>
      <c r="B35" s="1"/>
      <c r="C35" s="1"/>
    </row>
    <row r="36" spans="1:3" ht="18" x14ac:dyDescent="0.25">
      <c r="A36" s="71"/>
      <c r="B36" s="71"/>
      <c r="C36" s="71"/>
    </row>
    <row r="37" spans="1:3" ht="18" x14ac:dyDescent="0.25">
      <c r="A37" s="27"/>
      <c r="B37" s="1"/>
      <c r="C37" s="1"/>
    </row>
    <row r="38" spans="1:3" ht="15.75" x14ac:dyDescent="0.25">
      <c r="A38" s="2" t="s">
        <v>63</v>
      </c>
      <c r="B38" s="7"/>
      <c r="C38" s="35" t="s">
        <v>2</v>
      </c>
    </row>
    <row r="39" spans="1:3" ht="15.75" x14ac:dyDescent="0.2">
      <c r="A39" s="36" t="s">
        <v>32</v>
      </c>
      <c r="B39" s="37" t="s">
        <v>72</v>
      </c>
      <c r="C39" s="38" t="s">
        <v>71</v>
      </c>
    </row>
    <row r="40" spans="1:3" ht="15.75" x14ac:dyDescent="0.25">
      <c r="A40" s="13"/>
      <c r="B40" s="3"/>
      <c r="C40" s="39"/>
    </row>
    <row r="41" spans="1:3" ht="15.75" x14ac:dyDescent="0.25">
      <c r="A41" s="41" t="s">
        <v>64</v>
      </c>
      <c r="B41" s="47">
        <v>124300787000</v>
      </c>
      <c r="C41" s="40">
        <f>C14</f>
        <v>167739102000</v>
      </c>
    </row>
    <row r="42" spans="1:3" ht="15.75" x14ac:dyDescent="0.25">
      <c r="A42" s="4"/>
      <c r="B42" s="3"/>
      <c r="C42" s="40"/>
    </row>
    <row r="43" spans="1:3" ht="15.75" x14ac:dyDescent="0.25">
      <c r="A43" s="41" t="s">
        <v>65</v>
      </c>
      <c r="B43" s="40">
        <f>97108641.79+25357327.9</f>
        <v>122465969.69</v>
      </c>
      <c r="C43" s="40">
        <f>116885365.17+35704756.88+77700</f>
        <v>152667822.05000001</v>
      </c>
    </row>
    <row r="44" spans="1:3" ht="15.75" x14ac:dyDescent="0.25">
      <c r="A44" s="41"/>
      <c r="B44" s="3"/>
      <c r="C44" s="33"/>
    </row>
    <row r="45" spans="1:3" ht="15.75" x14ac:dyDescent="0.25">
      <c r="A45" s="41"/>
      <c r="B45" s="3"/>
      <c r="C45" s="33"/>
    </row>
    <row r="46" spans="1:3" ht="31.5" x14ac:dyDescent="0.2">
      <c r="A46" s="48" t="s">
        <v>66</v>
      </c>
      <c r="B46" s="49">
        <f>B43/B41*100</f>
        <v>9.852388922525486E-2</v>
      </c>
      <c r="C46" s="49">
        <f>C43/C41*100</f>
        <v>9.1015046718206469E-2</v>
      </c>
    </row>
    <row r="47" spans="1:3" ht="15.75" x14ac:dyDescent="0.2">
      <c r="A47" s="50" t="s">
        <v>67</v>
      </c>
      <c r="B47" s="26"/>
      <c r="C47" s="26"/>
    </row>
    <row r="48" spans="1:3" ht="15.75" x14ac:dyDescent="0.2">
      <c r="A48" s="50"/>
      <c r="B48" s="26"/>
      <c r="C48" s="26"/>
    </row>
    <row r="49" spans="1:3" ht="15.75" x14ac:dyDescent="0.25">
      <c r="A49" s="7" t="s">
        <v>73</v>
      </c>
      <c r="B49" s="7"/>
      <c r="C49" s="7"/>
    </row>
    <row r="50" spans="1:3" ht="15.75" x14ac:dyDescent="0.25">
      <c r="A50" s="7" t="s">
        <v>68</v>
      </c>
      <c r="B50" s="7"/>
      <c r="C50" s="7"/>
    </row>
  </sheetData>
  <mergeCells count="14">
    <mergeCell ref="A3:C3"/>
    <mergeCell ref="A2:C2"/>
    <mergeCell ref="A27:C27"/>
    <mergeCell ref="A28:C28"/>
    <mergeCell ref="A36:C36"/>
    <mergeCell ref="A4:C4"/>
    <mergeCell ref="A5:C5"/>
    <mergeCell ref="A6:C6"/>
    <mergeCell ref="A7:C7"/>
    <mergeCell ref="A9:C9"/>
    <mergeCell ref="A8:C8"/>
    <mergeCell ref="B30:C30"/>
    <mergeCell ref="B31:C31"/>
    <mergeCell ref="B32:C32"/>
  </mergeCells>
  <printOptions horizontalCentered="1"/>
  <pageMargins left="0.78740157480314965" right="0.39370078740157483" top="0.87" bottom="0.55118110236220474" header="0.51181102362204722" footer="0.51181102362204722"/>
  <pageSetup paperSize="9" scale="85" orientation="landscape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I</vt:lpstr>
      <vt:lpstr>ANEXO II </vt:lpstr>
      <vt:lpstr>ANEXO III</vt:lpstr>
      <vt:lpstr>ANEXO IV</vt:lpstr>
      <vt:lpstr>'ANEXO I'!Area_de_impressao</vt:lpstr>
      <vt:lpstr>'ANEXO II '!Area_de_impressao</vt:lpstr>
      <vt:lpstr>'ANEXO III'!Area_de_impressao</vt:lpstr>
      <vt:lpstr>'ANEXO IV'!Area_de_impressao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Karlo Eric Galvão Dantas</cp:lastModifiedBy>
  <cp:lastPrinted>2002-01-29T18:45:03Z</cp:lastPrinted>
  <dcterms:created xsi:type="dcterms:W3CDTF">2000-09-07T22:20:00Z</dcterms:created>
  <dcterms:modified xsi:type="dcterms:W3CDTF">2025-04-15T19:46:13Z</dcterms:modified>
</cp:coreProperties>
</file>